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fileSharing readOnlyRecommended="1"/>
  <workbookPr/>
  <mc:AlternateContent xmlns:mc="http://schemas.openxmlformats.org/markup-compatibility/2006">
    <mc:Choice Requires="x15">
      <x15ac:absPath xmlns:x15ac="http://schemas.microsoft.com/office/spreadsheetml/2010/11/ac" url="\\net1.cec.eu.int\offline\08\grigdia\My Documents\MF reports from MS\"/>
    </mc:Choice>
  </mc:AlternateContent>
  <bookViews>
    <workbookView xWindow="-120" yWindow="-120" windowWidth="29040" windowHeight="15840" activeTab="2" xr2:uid="{00000000-000D-0000-FFFF-FFFF00000000}"/>
  </bookViews>
  <sheets>
    <sheet name="Introduction " sheetId="3" r:id="rId1"/>
    <sheet name="Annual Report" sheetId="19" r:id="rId2"/>
    <sheet name="Overview Planned Investment" sheetId="20" r:id="rId3"/>
    <sheet name="Dropdown Menu"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19" l="1"/>
  <c r="O24" i="19"/>
  <c r="O21" i="19"/>
  <c r="U24" i="19" l="1"/>
  <c r="U21" i="19"/>
  <c r="S24" i="19"/>
  <c r="P21" i="19"/>
  <c r="P24" i="19"/>
  <c r="O35" i="19"/>
  <c r="O29" i="19"/>
  <c r="O22" i="19"/>
  <c r="O20" i="19"/>
  <c r="O19" i="19"/>
  <c r="O17" i="19"/>
  <c r="O16" i="19"/>
  <c r="O14" i="19"/>
  <c r="O13" i="19"/>
  <c r="O10" i="19"/>
  <c r="O8" i="19"/>
  <c r="O7" i="19"/>
  <c r="O6" i="19"/>
  <c r="Y21" i="19" l="1"/>
  <c r="Y40" i="19" l="1"/>
  <c r="Y39" i="19"/>
  <c r="Y38" i="19"/>
  <c r="Y37" i="19"/>
  <c r="Y36" i="19"/>
  <c r="Y35" i="19"/>
  <c r="Y34" i="19"/>
  <c r="Y33" i="19"/>
  <c r="Y32" i="19"/>
  <c r="Y31" i="19"/>
  <c r="Y30" i="19"/>
  <c r="Y29" i="19"/>
  <c r="Y6" i="19"/>
  <c r="Y7" i="19"/>
  <c r="Y8" i="19"/>
  <c r="Y9" i="19"/>
  <c r="Y10" i="19"/>
  <c r="Y11" i="19"/>
  <c r="Y12" i="19"/>
  <c r="Y13" i="19"/>
  <c r="Y14" i="19"/>
  <c r="Y15" i="19"/>
  <c r="Y16" i="19"/>
  <c r="Y17" i="19"/>
  <c r="Y18" i="19"/>
  <c r="Y19" i="19"/>
  <c r="Y20" i="19"/>
  <c r="Y22" i="19"/>
  <c r="Y23" i="19"/>
  <c r="Y24" i="19"/>
  <c r="Y25" i="19"/>
  <c r="Y26" i="19"/>
  <c r="Y27" i="19"/>
  <c r="Y28" i="19"/>
  <c r="Z40" i="19" l="1"/>
  <c r="Z39" i="19"/>
  <c r="Z38" i="19"/>
  <c r="Z37" i="19"/>
  <c r="Z36" i="19"/>
  <c r="Z35" i="19"/>
  <c r="Z34" i="19"/>
  <c r="Z33" i="19"/>
  <c r="Z32" i="19"/>
  <c r="Z31" i="19"/>
  <c r="Z30" i="19"/>
  <c r="Z29" i="19"/>
  <c r="Z28" i="19"/>
  <c r="Z27" i="19"/>
  <c r="Z26" i="19"/>
  <c r="Z25" i="19"/>
  <c r="Z24" i="19"/>
  <c r="Z23" i="19"/>
  <c r="Z22" i="19"/>
  <c r="Z21" i="19"/>
  <c r="Z20" i="19"/>
  <c r="Z19" i="19"/>
  <c r="Z18" i="19"/>
  <c r="Z17" i="19"/>
  <c r="Z16" i="19"/>
  <c r="Z15" i="19"/>
  <c r="Z14" i="19"/>
  <c r="Z13" i="19"/>
  <c r="Z12" i="19"/>
  <c r="Z11" i="19"/>
  <c r="Z10" i="19"/>
  <c r="Z9" i="19"/>
  <c r="Z8" i="19"/>
  <c r="Z7" i="19"/>
  <c r="Z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Jaroslav Blažek</author>
  </authors>
  <commentList>
    <comment ref="O3" authorId="0" shapeId="0" xr:uid="{E37C6077-D32D-4AF6-A80F-D2BCE165CEB8}">
      <text>
        <r>
          <rPr>
            <b/>
            <sz val="9"/>
            <color indexed="81"/>
            <rFont val="Tahoma"/>
            <family val="2"/>
            <charset val="238"/>
          </rPr>
          <t>RM od r. 2021 do konce 2023</t>
        </r>
      </text>
    </comment>
    <comment ref="O6" authorId="0" shapeId="0" xr:uid="{67FE9857-E606-451F-9A13-FE2AEA8C0791}">
      <text>
        <r>
          <rPr>
            <b/>
            <sz val="9"/>
            <color indexed="81"/>
            <rFont val="Tahoma"/>
            <family val="2"/>
            <charset val="238"/>
          </rPr>
          <t>kurz k 18.4.2024</t>
        </r>
      </text>
    </comment>
    <comment ref="S6" authorId="0" shapeId="0" xr:uid="{C2D6A09F-61AA-4B8C-B2EE-95817ADBEEF1}">
      <text>
        <r>
          <rPr>
            <b/>
            <sz val="9"/>
            <color indexed="81"/>
            <rFont val="Tahoma"/>
            <family val="2"/>
            <charset val="238"/>
          </rPr>
          <t>According to SEF methodology, the project contributions are reported only after the project‘s successful completion. No project has been fully completed yet.</t>
        </r>
      </text>
    </comment>
    <comment ref="U6" authorId="0" shapeId="0" xr:uid="{0A74D719-7BBC-48FC-B35E-1BA3C813AC20}">
      <text>
        <r>
          <rPr>
            <b/>
            <sz val="9"/>
            <color indexed="81"/>
            <rFont val="Tahoma"/>
            <family val="2"/>
            <charset val="238"/>
          </rPr>
          <t>According to SEF methodology, the project contributions are reported only after the project‘s successful completion. No project has been fully completed yet.</t>
        </r>
      </text>
    </comment>
    <comment ref="W6" authorId="0" shapeId="0" xr:uid="{B7565AF5-3151-4BC0-BEA6-C7D6D0B90927}">
      <text>
        <r>
          <rPr>
            <sz val="9"/>
            <color indexed="81"/>
            <rFont val="Tahoma"/>
            <family val="2"/>
            <charset val="238"/>
          </rPr>
          <t>7221100003 - FVE Impregnace Soběslav</t>
        </r>
      </text>
    </comment>
    <comment ref="Y6" authorId="0" shapeId="0" xr:uid="{7884002E-2C31-42C2-8BF1-F879BDA68019}">
      <text>
        <r>
          <rPr>
            <b/>
            <sz val="9"/>
            <color indexed="81"/>
            <rFont val="Tahoma"/>
            <family val="2"/>
            <charset val="238"/>
          </rPr>
          <t>According to SEF methodology, the project contributions are reported only after the project‘s successful completion. No project has been fully completed yet.</t>
        </r>
      </text>
    </comment>
    <comment ref="S7" authorId="0" shapeId="0" xr:uid="{344FE377-38DA-43F4-B263-C546E0FFA741}">
      <text>
        <r>
          <rPr>
            <b/>
            <sz val="9"/>
            <color indexed="81"/>
            <rFont val="Tahoma"/>
            <family val="2"/>
            <charset val="238"/>
          </rPr>
          <t>According to SEF methodology, the project contributions are reported only after the project‘s successful completion. No project has been fully completed yet.</t>
        </r>
      </text>
    </comment>
    <comment ref="U7" authorId="0" shapeId="0" xr:uid="{2F2FF378-F196-455A-866A-8C9387EC2EC3}">
      <text>
        <r>
          <rPr>
            <b/>
            <sz val="9"/>
            <color indexed="81"/>
            <rFont val="Tahoma"/>
            <family val="2"/>
            <charset val="238"/>
          </rPr>
          <t>According to SEF methodology, the project contributions are reported only after the project‘s successful completion. No project has been fully completed yet.</t>
        </r>
      </text>
    </comment>
    <comment ref="W7" authorId="0" shapeId="0" xr:uid="{C5655C76-AEFB-4F58-A3CD-D13EEF6E4245}">
      <text>
        <r>
          <rPr>
            <b/>
            <sz val="9"/>
            <color indexed="81"/>
            <rFont val="Tahoma"/>
            <family val="2"/>
            <charset val="238"/>
          </rPr>
          <t>According to SEF methodology, the project contributions are reported only after the project‘s successful completion. No project has been fully completed yet.</t>
        </r>
      </text>
    </comment>
    <comment ref="Y7" authorId="0" shapeId="0" xr:uid="{1765039C-4DC8-4E37-8EC2-F2032560659F}">
      <text>
        <r>
          <rPr>
            <b/>
            <sz val="9"/>
            <color indexed="81"/>
            <rFont val="Tahoma"/>
            <family val="2"/>
            <charset val="238"/>
          </rPr>
          <t>According to SEF methodology, the project contributions are reported only after the project‘s successful completion. No project has been fully completed yet.</t>
        </r>
      </text>
    </comment>
    <comment ref="S8" authorId="0" shapeId="0" xr:uid="{D54CE9BC-47C3-416A-8D55-AD802C156E9C}">
      <text>
        <r>
          <rPr>
            <b/>
            <sz val="9"/>
            <color indexed="81"/>
            <rFont val="Tahoma"/>
            <family val="2"/>
            <charset val="238"/>
          </rPr>
          <t>According to SEF methodology, the project contributions are reported only after the project‘s successful completion. No project has been fully completed yet.</t>
        </r>
      </text>
    </comment>
    <comment ref="U8" authorId="0" shapeId="0" xr:uid="{A14498C1-D9EA-4423-B252-6DD5BC463C02}">
      <text>
        <r>
          <rPr>
            <b/>
            <sz val="9"/>
            <color indexed="81"/>
            <rFont val="Tahoma"/>
            <family val="2"/>
            <charset val="238"/>
          </rPr>
          <t>According to SEF methodology, the project contributions are reported only after the project‘s successful completion. No project has been fully completed yet.</t>
        </r>
      </text>
    </comment>
    <comment ref="W8" authorId="0" shapeId="0" xr:uid="{5ED52B35-CC51-444C-9619-964B8C902C3A}">
      <text>
        <r>
          <rPr>
            <b/>
            <sz val="9"/>
            <color indexed="81"/>
            <rFont val="Tahoma"/>
            <family val="2"/>
            <charset val="238"/>
          </rPr>
          <t>According to SEF methodology, the project contributions are reported only after the project‘s successful completion. No project has been fully completed yet.</t>
        </r>
      </text>
    </comment>
    <comment ref="Y8" authorId="0" shapeId="0" xr:uid="{E59C98D8-4C84-437B-86CF-D6069448DB06}">
      <text>
        <r>
          <rPr>
            <b/>
            <sz val="9"/>
            <color indexed="81"/>
            <rFont val="Tahoma"/>
            <family val="2"/>
            <charset val="238"/>
          </rPr>
          <t>According to SEF methodology, the project contributions are reported only after the project‘s successful completion. No project has been fully completed yet.</t>
        </r>
      </text>
    </comment>
    <comment ref="S9" authorId="0" shapeId="0" xr:uid="{C78A4694-B3E7-42FA-A10D-F74BFC5DAEC8}">
      <text>
        <r>
          <rPr>
            <b/>
            <sz val="9"/>
            <color indexed="81"/>
            <rFont val="Tahoma"/>
            <family val="2"/>
            <charset val="238"/>
          </rPr>
          <t>According to SEF methodology, the project contributions are reported only after the project‘s successful completion. No project has been fully completed yet.</t>
        </r>
      </text>
    </comment>
    <comment ref="U9" authorId="0" shapeId="0" xr:uid="{90D17890-B9EB-45E0-9ACE-74305F53C81D}">
      <text>
        <r>
          <rPr>
            <b/>
            <sz val="9"/>
            <color indexed="81"/>
            <rFont val="Tahoma"/>
            <family val="2"/>
            <charset val="238"/>
          </rPr>
          <t>According to SEF methodology, the project contributions are reported only after the project‘s successful completion. No project has been fully completed yet.</t>
        </r>
      </text>
    </comment>
    <comment ref="W9" authorId="0" shapeId="0" xr:uid="{427D2B3B-34D7-4DC0-8276-A87F7F27E822}">
      <text>
        <r>
          <rPr>
            <b/>
            <sz val="9"/>
            <color indexed="81"/>
            <rFont val="Tahoma"/>
            <family val="2"/>
            <charset val="238"/>
          </rPr>
          <t>According to SEF methodology, the project contributions are reported only after the project‘s successful completion. No project has been fully completed yet.</t>
        </r>
      </text>
    </comment>
    <comment ref="Y9" authorId="0" shapeId="0" xr:uid="{7865B675-D57A-44F4-804F-555597D710CC}">
      <text>
        <r>
          <rPr>
            <b/>
            <sz val="9"/>
            <color indexed="81"/>
            <rFont val="Tahoma"/>
            <family val="2"/>
            <charset val="238"/>
          </rPr>
          <t>According to SEF methodology, the project contributions are reported only after the project‘s successful completion. No project has been fully completed yet.</t>
        </r>
      </text>
    </comment>
    <comment ref="S10" authorId="0" shapeId="0" xr:uid="{4F856DF4-3484-4FB8-BDAE-62E6C23E0893}">
      <text>
        <r>
          <rPr>
            <b/>
            <sz val="9"/>
            <color indexed="81"/>
            <rFont val="Tahoma"/>
            <family val="2"/>
            <charset val="238"/>
          </rPr>
          <t>According to SEF methodology, the project contributions are reported only after the project‘s successful completion. No project has been fully completed yet.</t>
        </r>
      </text>
    </comment>
    <comment ref="U10" authorId="0" shapeId="0" xr:uid="{7F0B8027-8866-4DD1-B9AA-34550EA3F753}">
      <text>
        <r>
          <rPr>
            <b/>
            <sz val="9"/>
            <color indexed="81"/>
            <rFont val="Tahoma"/>
            <family val="2"/>
            <charset val="238"/>
          </rPr>
          <t>According to SEF methodology, the project contributions are reported only after the project‘s successful completion. No project has been fully completed yet.</t>
        </r>
      </text>
    </comment>
    <comment ref="W10" authorId="0" shapeId="0" xr:uid="{1C934F4E-21E8-4155-839F-A40C64977BA4}">
      <text>
        <r>
          <rPr>
            <b/>
            <sz val="9"/>
            <color indexed="81"/>
            <rFont val="Tahoma"/>
            <family val="2"/>
            <charset val="238"/>
          </rPr>
          <t>According to SEF methodology, the project contributions are reported only after the project‘s successful completion. No project has been fully completed yet.</t>
        </r>
      </text>
    </comment>
    <comment ref="Y10" authorId="0" shapeId="0" xr:uid="{B795B9A1-4F33-46D2-A066-2BF8F7CAEE16}">
      <text>
        <r>
          <rPr>
            <b/>
            <sz val="9"/>
            <color indexed="81"/>
            <rFont val="Tahoma"/>
            <family val="2"/>
            <charset val="238"/>
          </rPr>
          <t>According to SEF methodology, the project contributions are reported only after the project‘s successful completion. No project has been fully completed yet.</t>
        </r>
      </text>
    </comment>
    <comment ref="S11" authorId="0" shapeId="0" xr:uid="{A30AC210-48E7-4BFB-8924-B95AD500A630}">
      <text>
        <r>
          <rPr>
            <b/>
            <sz val="9"/>
            <color indexed="81"/>
            <rFont val="Tahoma"/>
            <family val="2"/>
            <charset val="238"/>
          </rPr>
          <t>According to SEF methodology, the project contributions are reported only after the project‘s successful completion. No project has been fully completed yet.</t>
        </r>
      </text>
    </comment>
    <comment ref="U11" authorId="0" shapeId="0" xr:uid="{C95B0306-5BB2-4CEA-AB98-3C7420D66331}">
      <text>
        <r>
          <rPr>
            <b/>
            <sz val="9"/>
            <color indexed="81"/>
            <rFont val="Tahoma"/>
            <family val="2"/>
            <charset val="238"/>
          </rPr>
          <t>According to SEF methodology, the project contributions are reported only after the project‘s successful completion. No project has been fully completed yet.</t>
        </r>
      </text>
    </comment>
    <comment ref="W11" authorId="0" shapeId="0" xr:uid="{7F7D0201-E2BC-4E0E-B58F-380C93A6F75C}">
      <text>
        <r>
          <rPr>
            <b/>
            <sz val="9"/>
            <color indexed="81"/>
            <rFont val="Tahoma"/>
            <family val="2"/>
            <charset val="238"/>
          </rPr>
          <t>According to SEF methodology, the project contributions are reported only after the project‘s successful completion. No project has been fully completed yet.</t>
        </r>
      </text>
    </comment>
    <comment ref="Y11" authorId="0" shapeId="0" xr:uid="{95156E9E-D5EC-4007-924D-D4DF8186473D}">
      <text>
        <r>
          <rPr>
            <b/>
            <sz val="9"/>
            <color indexed="81"/>
            <rFont val="Tahoma"/>
            <family val="2"/>
            <charset val="238"/>
          </rPr>
          <t>According to SEF methodology, the project contributions are reported only after the project‘s successful completion. No project has been fully completed yet.</t>
        </r>
      </text>
    </comment>
    <comment ref="S12" authorId="0" shapeId="0" xr:uid="{54D7F980-7EFA-47BE-AEDA-F8B0F85258D1}">
      <text>
        <r>
          <rPr>
            <b/>
            <sz val="9"/>
            <color indexed="81"/>
            <rFont val="Tahoma"/>
            <family val="2"/>
            <charset val="238"/>
          </rPr>
          <t>According to SEF methodology, the project contributions are reported only after the project‘s successful completion. No project has been fully completed yet.</t>
        </r>
      </text>
    </comment>
    <comment ref="U12" authorId="0" shapeId="0" xr:uid="{8E89AEF1-3854-41D2-B852-E4A162C568CE}">
      <text>
        <r>
          <rPr>
            <b/>
            <sz val="9"/>
            <color indexed="81"/>
            <rFont val="Tahoma"/>
            <family val="2"/>
            <charset val="238"/>
          </rPr>
          <t>According to SEF methodology, the project contributions are reported only after the project‘s successful completion. No project has been fully completed yet.</t>
        </r>
      </text>
    </comment>
    <comment ref="W12" authorId="0" shapeId="0" xr:uid="{6C243AEB-750B-4803-8D5A-64B16580B533}">
      <text>
        <r>
          <rPr>
            <b/>
            <sz val="9"/>
            <color indexed="81"/>
            <rFont val="Tahoma"/>
            <family val="2"/>
            <charset val="238"/>
          </rPr>
          <t>According to SEF methodology, the project contributions are reported only after the project‘s successful completion. No project has been fully completed yet.</t>
        </r>
      </text>
    </comment>
    <comment ref="Y12" authorId="0" shapeId="0" xr:uid="{5762C679-F00A-43F7-A651-E92F1070C8F8}">
      <text>
        <r>
          <rPr>
            <b/>
            <sz val="9"/>
            <color indexed="81"/>
            <rFont val="Tahoma"/>
            <family val="2"/>
            <charset val="238"/>
          </rPr>
          <t>According to SEF methodology, the project contributions are reported only after the project‘s successful completion. No project has been fully completed yet.</t>
        </r>
      </text>
    </comment>
    <comment ref="S13" authorId="0" shapeId="0" xr:uid="{CE9371EF-205F-4872-B833-DFCAB749B860}">
      <text>
        <r>
          <rPr>
            <b/>
            <sz val="9"/>
            <color indexed="81"/>
            <rFont val="Tahoma"/>
            <family val="2"/>
            <charset val="238"/>
          </rPr>
          <t>According to SEF methodology, the project contributions are reported only after the project‘s successful completion. No project has been fully completed yet.</t>
        </r>
      </text>
    </comment>
    <comment ref="U13" authorId="0" shapeId="0" xr:uid="{CB04789E-9690-4EF8-8572-3F82C489D592}">
      <text>
        <r>
          <rPr>
            <b/>
            <sz val="9"/>
            <color indexed="81"/>
            <rFont val="Tahoma"/>
            <family val="2"/>
            <charset val="238"/>
          </rPr>
          <t>According to SEF methodology, the project contributions are reported only after the project‘s successful completion. No project has been fully completed yet.</t>
        </r>
      </text>
    </comment>
    <comment ref="W13" authorId="0" shapeId="0" xr:uid="{4EBCC97E-64B1-4A98-B97F-E4AF08A6DD5C}">
      <text>
        <r>
          <rPr>
            <b/>
            <sz val="9"/>
            <color indexed="81"/>
            <rFont val="Tahoma"/>
            <family val="2"/>
            <charset val="238"/>
          </rPr>
          <t>According to SEF methodology, the project contributions are reported only after the project‘s successful completion. No project has been fully completed yet.</t>
        </r>
      </text>
    </comment>
    <comment ref="Y13" authorId="0" shapeId="0" xr:uid="{A6F2FB0B-5845-4B93-805D-636AE0758466}">
      <text>
        <r>
          <rPr>
            <b/>
            <sz val="9"/>
            <color indexed="81"/>
            <rFont val="Tahoma"/>
            <family val="2"/>
            <charset val="238"/>
          </rPr>
          <t>According to SEF methodology, the project contributions are reported only after the project‘s successful completion. No project has been fully completed yet.</t>
        </r>
      </text>
    </comment>
    <comment ref="S14" authorId="0" shapeId="0" xr:uid="{CAF37510-A57D-4B63-9F4E-FBA96A70CAF2}">
      <text>
        <r>
          <rPr>
            <b/>
            <sz val="9"/>
            <color indexed="81"/>
            <rFont val="Tahoma"/>
            <family val="2"/>
            <charset val="238"/>
          </rPr>
          <t>According to SEF methodology, the project contributions are reported only after the project‘s successful completion. No project has been fully completed yet.</t>
        </r>
      </text>
    </comment>
    <comment ref="U14" authorId="0" shapeId="0" xr:uid="{0DCC0CEB-B5AC-4A88-905B-E3594178D2F1}">
      <text>
        <r>
          <rPr>
            <b/>
            <sz val="9"/>
            <color indexed="81"/>
            <rFont val="Tahoma"/>
            <family val="2"/>
            <charset val="238"/>
          </rPr>
          <t>According to SEF methodology, the project contributions are reported only after the project‘s successful completion. No project has been fully completed yet.</t>
        </r>
      </text>
    </comment>
    <comment ref="W14" authorId="0" shapeId="0" xr:uid="{39D13054-3B05-4B15-9ECC-1A5933EEA827}">
      <text>
        <r>
          <rPr>
            <b/>
            <sz val="9"/>
            <color indexed="81"/>
            <rFont val="Tahoma"/>
            <family val="2"/>
            <charset val="238"/>
          </rPr>
          <t>According to SEF methodology, the project contributions are reported only after the project‘s successful completion. No project has been fully completed yet.</t>
        </r>
      </text>
    </comment>
    <comment ref="Y14" authorId="0" shapeId="0" xr:uid="{08C2AD32-D8DC-417A-B3EF-7261B26CB25D}">
      <text>
        <r>
          <rPr>
            <b/>
            <sz val="9"/>
            <color indexed="81"/>
            <rFont val="Tahoma"/>
            <family val="2"/>
            <charset val="238"/>
          </rPr>
          <t>According to SEF methodology, the project contributions are reported only after the project‘s successful completion. No project has been fully completed yet.</t>
        </r>
      </text>
    </comment>
    <comment ref="S15" authorId="0" shapeId="0" xr:uid="{17FD0800-6544-45B6-AF62-2B0FACB1E6BC}">
      <text>
        <r>
          <rPr>
            <b/>
            <sz val="9"/>
            <color indexed="81"/>
            <rFont val="Tahoma"/>
            <family val="2"/>
            <charset val="238"/>
          </rPr>
          <t>According to SEF methodology, the project contributions are reported only after the project‘s successful completion. No project has been fully completed yet.</t>
        </r>
      </text>
    </comment>
    <comment ref="U15" authorId="0" shapeId="0" xr:uid="{6C81EB13-83F4-4BBB-948D-3AE9464679A6}">
      <text>
        <r>
          <rPr>
            <b/>
            <sz val="9"/>
            <color indexed="81"/>
            <rFont val="Tahoma"/>
            <family val="2"/>
            <charset val="238"/>
          </rPr>
          <t>According to SEF methodology, the project contributions are reported only after the project‘s successful completion. No project has been fully completed yet.</t>
        </r>
      </text>
    </comment>
    <comment ref="W15" authorId="0" shapeId="0" xr:uid="{2F26C6A8-07F2-4480-A96E-85B41DA4253F}">
      <text>
        <r>
          <rPr>
            <b/>
            <sz val="9"/>
            <color indexed="81"/>
            <rFont val="Tahoma"/>
            <family val="2"/>
            <charset val="238"/>
          </rPr>
          <t>According to SEF methodology, the project contributions are reported only after the project‘s successful completion. No project has been fully completed yet.</t>
        </r>
      </text>
    </comment>
    <comment ref="Y15" authorId="0" shapeId="0" xr:uid="{48E44C83-9EE8-4827-86C1-23040AEB7401}">
      <text>
        <r>
          <rPr>
            <b/>
            <sz val="9"/>
            <color indexed="81"/>
            <rFont val="Tahoma"/>
            <family val="2"/>
            <charset val="238"/>
          </rPr>
          <t>According to SEF methodology, the project contributions are reported only after the project‘s successful completion. No project has been fully completed yet.</t>
        </r>
      </text>
    </comment>
    <comment ref="S16" authorId="0" shapeId="0" xr:uid="{96D9ABAA-BF37-4E71-942B-3BAE5DCB0FC6}">
      <text>
        <r>
          <rPr>
            <b/>
            <sz val="9"/>
            <color indexed="81"/>
            <rFont val="Tahoma"/>
            <family val="2"/>
            <charset val="238"/>
          </rPr>
          <t>According to SEF methodology, the project contributions are reported only after the project‘s successful completion. No project has been fully completed yet.</t>
        </r>
      </text>
    </comment>
    <comment ref="U16" authorId="0" shapeId="0" xr:uid="{4AFB58C0-E858-4F5D-9846-FFF558B5863E}">
      <text>
        <r>
          <rPr>
            <b/>
            <sz val="9"/>
            <color indexed="81"/>
            <rFont val="Tahoma"/>
            <family val="2"/>
            <charset val="238"/>
          </rPr>
          <t>According to SEF methodology, the project contributions are reported only after the project‘s successful completion. No project has been fully completed yet.</t>
        </r>
      </text>
    </comment>
    <comment ref="W16" authorId="0" shapeId="0" xr:uid="{9A4BBA1D-38E6-49A3-9B1D-579D3D59546E}">
      <text>
        <r>
          <rPr>
            <b/>
            <sz val="9"/>
            <color indexed="81"/>
            <rFont val="Tahoma"/>
            <family val="2"/>
            <charset val="238"/>
          </rPr>
          <t>According to SEF methodology, the project contributions are reported only after the project‘s successful completion. No project has been fully completed yet.</t>
        </r>
      </text>
    </comment>
    <comment ref="Y16" authorId="0" shapeId="0" xr:uid="{95E80551-DF28-461E-8D4B-D28CC1DCEA8C}">
      <text>
        <r>
          <rPr>
            <b/>
            <sz val="9"/>
            <color indexed="81"/>
            <rFont val="Tahoma"/>
            <family val="2"/>
            <charset val="238"/>
          </rPr>
          <t>According to SEF methodology, the project contributions are reported only after the project‘s successful completion. No project has been fully completed yet.</t>
        </r>
      </text>
    </comment>
    <comment ref="S17" authorId="0" shapeId="0" xr:uid="{82232748-84B0-47BC-AFAC-21B2FC76BC6E}">
      <text>
        <r>
          <rPr>
            <b/>
            <sz val="9"/>
            <color indexed="81"/>
            <rFont val="Tahoma"/>
            <family val="2"/>
            <charset val="238"/>
          </rPr>
          <t>According to SEF methodology, the project contributions are reported only after the project‘s successful completion. No project has been fully completed yet.</t>
        </r>
      </text>
    </comment>
    <comment ref="U17" authorId="0" shapeId="0" xr:uid="{B4926414-E1B1-4C58-B622-A1182180C7CE}">
      <text>
        <r>
          <rPr>
            <b/>
            <sz val="9"/>
            <color indexed="81"/>
            <rFont val="Tahoma"/>
            <family val="2"/>
            <charset val="238"/>
          </rPr>
          <t>According to SEF methodology, the project contributions are reported only after the project‘s successful completion. No project has been fully completed yet.</t>
        </r>
      </text>
    </comment>
    <comment ref="W17" authorId="0" shapeId="0" xr:uid="{C94BEE80-A0F7-4295-BD96-3482AA98FC67}">
      <text>
        <r>
          <rPr>
            <b/>
            <sz val="9"/>
            <color indexed="81"/>
            <rFont val="Tahoma"/>
            <family val="2"/>
            <charset val="238"/>
          </rPr>
          <t>According to SEF methodology, the project contributions are reported only after the project‘s successful completion. No project has been fully completed yet.</t>
        </r>
      </text>
    </comment>
    <comment ref="Y17" authorId="0" shapeId="0" xr:uid="{796EF170-DDDC-42C9-A2E0-7BAFC02576AA}">
      <text>
        <r>
          <rPr>
            <b/>
            <sz val="9"/>
            <color indexed="81"/>
            <rFont val="Tahoma"/>
            <family val="2"/>
            <charset val="238"/>
          </rPr>
          <t>According to SEF methodology, the project contributions are reported only after the project‘s successful completion. No project has been fully completed yet.</t>
        </r>
      </text>
    </comment>
    <comment ref="S18" authorId="0" shapeId="0" xr:uid="{8C7D8A25-CB7F-44F7-8908-8D6CA121C91A}">
      <text>
        <r>
          <rPr>
            <b/>
            <sz val="9"/>
            <color indexed="81"/>
            <rFont val="Tahoma"/>
            <family val="2"/>
            <charset val="238"/>
          </rPr>
          <t>According to SEF methodology, the project contributions are reported only after the project‘s successful completion. No project has been fully completed yet.</t>
        </r>
      </text>
    </comment>
    <comment ref="U18" authorId="0" shapeId="0" xr:uid="{AB171B51-C113-44FC-ADE2-78FEB88C1090}">
      <text>
        <r>
          <rPr>
            <b/>
            <sz val="9"/>
            <color indexed="81"/>
            <rFont val="Tahoma"/>
            <family val="2"/>
            <charset val="238"/>
          </rPr>
          <t>According to SEF methodology, the project contributions are reported only after the project‘s successful completion. No project has been fully completed yet.</t>
        </r>
      </text>
    </comment>
    <comment ref="W18" authorId="0" shapeId="0" xr:uid="{2D321894-86A7-4669-81A4-63EECC0E7CC6}">
      <text>
        <r>
          <rPr>
            <b/>
            <sz val="9"/>
            <color indexed="81"/>
            <rFont val="Tahoma"/>
            <family val="2"/>
            <charset val="238"/>
          </rPr>
          <t>According to SEF methodology, the project contributions are reported only after the project‘s successful completion. No project has been fully completed yet.</t>
        </r>
      </text>
    </comment>
    <comment ref="Y18" authorId="0" shapeId="0" xr:uid="{0983DAF4-CCEB-4E49-8652-E4BF0CF48E19}">
      <text>
        <r>
          <rPr>
            <b/>
            <sz val="9"/>
            <color indexed="81"/>
            <rFont val="Tahoma"/>
            <family val="2"/>
            <charset val="238"/>
          </rPr>
          <t>According to SEF methodology, the project contributions are reported only after the project‘s successful completion. No project has been fully completed yet.</t>
        </r>
      </text>
    </comment>
    <comment ref="S19" authorId="0" shapeId="0" xr:uid="{3F386EC3-2E61-4B89-A41E-7FEB02829D1D}">
      <text>
        <r>
          <rPr>
            <b/>
            <sz val="9"/>
            <color indexed="81"/>
            <rFont val="Tahoma"/>
            <family val="2"/>
            <charset val="238"/>
          </rPr>
          <t>According to SEF methodology, the project contributions are reported only after the project‘s successful completion. No project has been fully completed yet.</t>
        </r>
      </text>
    </comment>
    <comment ref="U19" authorId="0" shapeId="0" xr:uid="{6F2A81A5-3317-403A-8C2C-EA69367A5F46}">
      <text>
        <r>
          <rPr>
            <b/>
            <sz val="9"/>
            <color indexed="81"/>
            <rFont val="Tahoma"/>
            <family val="2"/>
            <charset val="238"/>
          </rPr>
          <t>According to SEF methodology, the project contributions are reported only after the project‘s successful completion. No project has been fully completed yet.</t>
        </r>
      </text>
    </comment>
    <comment ref="W19" authorId="0" shapeId="0" xr:uid="{FAC51FD0-8E40-4411-B9FD-84F0DA2D8353}">
      <text>
        <r>
          <rPr>
            <b/>
            <sz val="9"/>
            <color indexed="81"/>
            <rFont val="Tahoma"/>
            <family val="2"/>
            <charset val="238"/>
          </rPr>
          <t>According to SEF methodology, the project contributions are reported only after the project‘s successful completion. No project has been fully completed yet.</t>
        </r>
      </text>
    </comment>
    <comment ref="Y19" authorId="0" shapeId="0" xr:uid="{307A8DD0-8E85-4C68-8EF3-1EEFC84B0EEC}">
      <text>
        <r>
          <rPr>
            <b/>
            <sz val="9"/>
            <color indexed="81"/>
            <rFont val="Tahoma"/>
            <family val="2"/>
            <charset val="238"/>
          </rPr>
          <t>According to SEF methodology, the project contributions are reported only after the project‘s successful completion. No project has been fully completed yet.</t>
        </r>
      </text>
    </comment>
    <comment ref="S20" authorId="0" shapeId="0" xr:uid="{72964EB4-9235-4A86-BB4A-969844A2686C}">
      <text>
        <r>
          <rPr>
            <b/>
            <sz val="9"/>
            <color indexed="81"/>
            <rFont val="Tahoma"/>
            <family val="2"/>
            <charset val="238"/>
          </rPr>
          <t>According to SEF methodology, the project contributions are reported only after the project‘s successful completion. No project has been fully completed yet.</t>
        </r>
      </text>
    </comment>
    <comment ref="U20" authorId="0" shapeId="0" xr:uid="{63E55472-5197-4C37-8E8E-10507185A6B0}">
      <text>
        <r>
          <rPr>
            <b/>
            <sz val="9"/>
            <color indexed="81"/>
            <rFont val="Tahoma"/>
            <family val="2"/>
            <charset val="238"/>
          </rPr>
          <t>According to SEF methodology, the project contributions are reported only after the project‘s successful completion. No project has been fully completed yet.</t>
        </r>
      </text>
    </comment>
    <comment ref="W20" authorId="0" shapeId="0" xr:uid="{BAC2E2C3-9C59-445B-A081-6B12AFF12174}">
      <text>
        <r>
          <rPr>
            <b/>
            <sz val="9"/>
            <color indexed="81"/>
            <rFont val="Tahoma"/>
            <family val="2"/>
            <charset val="238"/>
          </rPr>
          <t>According to SEF methodology, the project contributions are reported only after the project‘s successful completion. No project has been fully completed yet.</t>
        </r>
      </text>
    </comment>
    <comment ref="Y20" authorId="0" shapeId="0" xr:uid="{4AEF1BC4-A073-4858-A775-8B5E0656DA05}">
      <text>
        <r>
          <rPr>
            <b/>
            <sz val="9"/>
            <color indexed="81"/>
            <rFont val="Tahoma"/>
            <family val="2"/>
            <charset val="238"/>
          </rPr>
          <t>According to SEF methodology, the project contributions are reported only after the project‘s successful completion. No project has been fully completed yet.</t>
        </r>
      </text>
    </comment>
    <comment ref="S21" authorId="0" shapeId="0" xr:uid="{A944C9F4-B1F4-4D61-8940-2565385A80DC}">
      <text>
        <r>
          <rPr>
            <b/>
            <sz val="9"/>
            <color indexed="81"/>
            <rFont val="Tahoma"/>
            <family val="2"/>
            <charset val="238"/>
          </rPr>
          <t>According to SEF methodology, the project contributions are reported only after the project‘s successful completion. No project has been fully completed yet.</t>
        </r>
      </text>
    </comment>
    <comment ref="U21" authorId="0" shapeId="0" xr:uid="{0CA12AF0-084B-44D5-B210-956600DFC9B9}">
      <text>
        <r>
          <rPr>
            <b/>
            <sz val="9"/>
            <color indexed="81"/>
            <rFont val="Tahoma"/>
            <family val="2"/>
            <charset val="238"/>
          </rPr>
          <t>According to SEF methodology, the project contributions are reported only after the project‘s successful completion. No project has been fully completed yet.</t>
        </r>
      </text>
    </comment>
    <comment ref="W21" authorId="0" shapeId="0" xr:uid="{C85E38BC-888D-4090-9579-909144B635AD}">
      <text>
        <r>
          <rPr>
            <b/>
            <sz val="9"/>
            <color indexed="81"/>
            <rFont val="Tahoma"/>
            <family val="2"/>
            <charset val="238"/>
          </rPr>
          <t>According to SEF methodology, the project contributions are reported only after the project‘s successful completion. No project has been fully completed yet.</t>
        </r>
      </text>
    </comment>
    <comment ref="Y21" authorId="0" shapeId="0" xr:uid="{AF2D294A-1D0E-474F-B030-C38212DA20B2}">
      <text>
        <r>
          <rPr>
            <b/>
            <sz val="9"/>
            <color indexed="81"/>
            <rFont val="Tahoma"/>
            <family val="2"/>
            <charset val="238"/>
          </rPr>
          <t>According to SEF methodology, the project contributions are reported only after the project‘s successful completion. No project has been fully completed yet.</t>
        </r>
      </text>
    </comment>
    <comment ref="S22" authorId="0" shapeId="0" xr:uid="{F71BCF4A-5266-4203-9A3F-B3EE0C364B17}">
      <text>
        <r>
          <rPr>
            <b/>
            <sz val="9"/>
            <color indexed="81"/>
            <rFont val="Tahoma"/>
            <family val="2"/>
            <charset val="238"/>
          </rPr>
          <t>According to SEF methodology, the project contributions are reported only after the project‘s successful completion. No project has been fully completed yet.</t>
        </r>
      </text>
    </comment>
    <comment ref="U22" authorId="0" shapeId="0" xr:uid="{009F5086-1053-49F2-9484-3AFDAA71E599}">
      <text>
        <r>
          <rPr>
            <b/>
            <sz val="9"/>
            <color indexed="81"/>
            <rFont val="Tahoma"/>
            <family val="2"/>
            <charset val="238"/>
          </rPr>
          <t>According to SEF methodology, the project contributions are reported only after the project‘s successful completion. No project has been fully completed yet.</t>
        </r>
      </text>
    </comment>
    <comment ref="W22" authorId="0" shapeId="0" xr:uid="{FC32ECB9-69AC-4A62-B693-6E23BACF54ED}">
      <text>
        <r>
          <rPr>
            <b/>
            <sz val="9"/>
            <color indexed="81"/>
            <rFont val="Tahoma"/>
            <family val="2"/>
            <charset val="238"/>
          </rPr>
          <t>According to SEF methodology, the project contributions are reported only after the project‘s successful completion. No project has been fully completed yet.</t>
        </r>
      </text>
    </comment>
    <comment ref="Y22" authorId="0" shapeId="0" xr:uid="{29DB3063-AB27-4013-93F7-1B8DB823E0B1}">
      <text>
        <r>
          <rPr>
            <b/>
            <sz val="9"/>
            <color indexed="81"/>
            <rFont val="Tahoma"/>
            <family val="2"/>
            <charset val="238"/>
          </rPr>
          <t>According to SEF methodology, the project contributions are reported only after the project‘s successful completion. No project has been fully completed yet.</t>
        </r>
      </text>
    </comment>
    <comment ref="S23" authorId="0" shapeId="0" xr:uid="{77B06EB3-0CEA-4675-8B14-0BCDAF8F2B94}">
      <text>
        <r>
          <rPr>
            <b/>
            <sz val="9"/>
            <color indexed="81"/>
            <rFont val="Tahoma"/>
            <family val="2"/>
            <charset val="238"/>
          </rPr>
          <t>According to SEF methodology, the project contributions are reported only after the project‘s successful completion. No project has been fully completed yet.</t>
        </r>
      </text>
    </comment>
    <comment ref="U23" authorId="0" shapeId="0" xr:uid="{12E216EB-7CD9-4660-991A-9F0797B16A77}">
      <text>
        <r>
          <rPr>
            <b/>
            <sz val="9"/>
            <color indexed="81"/>
            <rFont val="Tahoma"/>
            <family val="2"/>
            <charset val="238"/>
          </rPr>
          <t>According to SEF methodology, the project contributions are reported only after the project‘s successful completion. No project has been fully completed yet.</t>
        </r>
      </text>
    </comment>
    <comment ref="W23" authorId="0" shapeId="0" xr:uid="{60D1D627-4E36-4F72-8163-9DE77308A2F3}">
      <text>
        <r>
          <rPr>
            <b/>
            <sz val="9"/>
            <color indexed="81"/>
            <rFont val="Tahoma"/>
            <family val="2"/>
            <charset val="238"/>
          </rPr>
          <t>According to SEF methodology, the project contributions are reported only after the project‘s successful completion. No project has been fully completed yet.</t>
        </r>
      </text>
    </comment>
    <comment ref="Y23" authorId="0" shapeId="0" xr:uid="{D3FCD42D-45BC-478A-A5F6-BB948B75F601}">
      <text>
        <r>
          <rPr>
            <b/>
            <sz val="9"/>
            <color indexed="81"/>
            <rFont val="Tahoma"/>
            <family val="2"/>
            <charset val="238"/>
          </rPr>
          <t>According to SEF methodology, the project contributions are reported only after the project‘s successful completion. No project has been fully completed yet.</t>
        </r>
      </text>
    </comment>
    <comment ref="S24" authorId="0" shapeId="0" xr:uid="{228D2BF9-9D58-4FE0-9E98-0CD9F7597E05}">
      <text>
        <r>
          <rPr>
            <b/>
            <sz val="9"/>
            <color indexed="81"/>
            <rFont val="Tahoma"/>
            <family val="2"/>
            <charset val="238"/>
          </rPr>
          <t>According to SEF methodology, the project contributions are reported only after the project‘s successful completion. No project has been fully completed yet.</t>
        </r>
      </text>
    </comment>
    <comment ref="U24" authorId="0" shapeId="0" xr:uid="{9DE663BA-95BB-43B0-86BC-AE813FD5FD60}">
      <text>
        <r>
          <rPr>
            <b/>
            <sz val="9"/>
            <color indexed="81"/>
            <rFont val="Tahoma"/>
            <family val="2"/>
            <charset val="238"/>
          </rPr>
          <t>According to SEF methodology, the project contributions are reported only after the project‘s successful completion. No project has been fully completed yet.</t>
        </r>
      </text>
    </comment>
    <comment ref="W24" authorId="0" shapeId="0" xr:uid="{A4773FA2-C5EC-4A62-AC65-6AB62C9FFCC3}">
      <text>
        <r>
          <rPr>
            <b/>
            <sz val="9"/>
            <color indexed="81"/>
            <rFont val="Tahoma"/>
            <family val="2"/>
            <charset val="238"/>
          </rPr>
          <t>According to SEF methodology, the project contributions are reported only after the project‘s successful completion. No project has been fully completed yet.</t>
        </r>
      </text>
    </comment>
    <comment ref="Y24" authorId="0" shapeId="0" xr:uid="{40E5AA72-4965-484C-B3DA-7E76EE01BED1}">
      <text>
        <r>
          <rPr>
            <b/>
            <sz val="9"/>
            <color indexed="81"/>
            <rFont val="Tahoma"/>
            <family val="2"/>
            <charset val="238"/>
          </rPr>
          <t>According to SEF methodology, the project contributions are reported only after the project‘s successful completion. No project has been fully completed yet.</t>
        </r>
      </text>
    </comment>
    <comment ref="S25" authorId="0" shapeId="0" xr:uid="{EDBAD9EE-15EF-42B6-A4AE-5D44196D42ED}">
      <text>
        <r>
          <rPr>
            <b/>
            <sz val="9"/>
            <color indexed="81"/>
            <rFont val="Tahoma"/>
            <family val="2"/>
            <charset val="238"/>
          </rPr>
          <t>According to SEF methodology, the project contributions are reported only after the project‘s successful completion. No project has been fully completed yet.</t>
        </r>
      </text>
    </comment>
    <comment ref="U25" authorId="0" shapeId="0" xr:uid="{757FF3AC-1D28-44E0-AC47-BB1D1F46663F}">
      <text>
        <r>
          <rPr>
            <b/>
            <sz val="9"/>
            <color indexed="81"/>
            <rFont val="Tahoma"/>
            <family val="2"/>
            <charset val="238"/>
          </rPr>
          <t>According to SEF methodology, the project contributions are reported only after the project‘s successful completion. No project has been fully completed yet.</t>
        </r>
      </text>
    </comment>
    <comment ref="W25" authorId="0" shapeId="0" xr:uid="{DC60DDCE-5A2B-4E67-A741-0E4DDE9930A4}">
      <text>
        <r>
          <rPr>
            <b/>
            <sz val="9"/>
            <color indexed="81"/>
            <rFont val="Tahoma"/>
            <family val="2"/>
            <charset val="238"/>
          </rPr>
          <t>According to SEF methodology, the project contributions are reported only after the project‘s successful completion. No project has been fully completed yet.</t>
        </r>
      </text>
    </comment>
    <comment ref="Y25" authorId="0" shapeId="0" xr:uid="{FD00177E-64A1-4FB7-9F0D-147BBE1F87EC}">
      <text>
        <r>
          <rPr>
            <b/>
            <sz val="9"/>
            <color indexed="81"/>
            <rFont val="Tahoma"/>
            <family val="2"/>
            <charset val="238"/>
          </rPr>
          <t>According to SEF methodology, the project contributions are reported only after the project‘s successful completion. No project has been fully completed yet.</t>
        </r>
      </text>
    </comment>
    <comment ref="S26" authorId="0" shapeId="0" xr:uid="{383C6068-A606-4F9B-9E31-DFF05D3DC304}">
      <text>
        <r>
          <rPr>
            <b/>
            <sz val="9"/>
            <color indexed="81"/>
            <rFont val="Tahoma"/>
            <family val="2"/>
            <charset val="238"/>
          </rPr>
          <t>According to SEF methodology, the project contributions are reported only after the project‘s successful completion. No project has been fully completed yet.</t>
        </r>
      </text>
    </comment>
    <comment ref="U26" authorId="0" shapeId="0" xr:uid="{CB5DB25A-C922-4858-9F75-057F3BB1CF30}">
      <text>
        <r>
          <rPr>
            <b/>
            <sz val="9"/>
            <color indexed="81"/>
            <rFont val="Tahoma"/>
            <family val="2"/>
            <charset val="238"/>
          </rPr>
          <t>According to SEF methodology, the project contributions are reported only after the project‘s successful completion. No project has been fully completed yet.</t>
        </r>
      </text>
    </comment>
    <comment ref="W26" authorId="0" shapeId="0" xr:uid="{A8F53938-AC40-4FD7-9E0F-36B4121811B0}">
      <text>
        <r>
          <rPr>
            <b/>
            <sz val="9"/>
            <color indexed="81"/>
            <rFont val="Tahoma"/>
            <family val="2"/>
            <charset val="238"/>
          </rPr>
          <t>According to SEF methodology, the project contributions are reported only after the project‘s successful completion. No project has been fully completed yet.</t>
        </r>
      </text>
    </comment>
    <comment ref="Y26" authorId="0" shapeId="0" xr:uid="{B92B15CB-6320-4A9D-89E7-C3C1ED5E22D5}">
      <text>
        <r>
          <rPr>
            <b/>
            <sz val="9"/>
            <color indexed="81"/>
            <rFont val="Tahoma"/>
            <family val="2"/>
            <charset val="238"/>
          </rPr>
          <t>According to SEF methodology, the project contributions are reported only after the project‘s successful completion. No project has been fully completed yet.</t>
        </r>
      </text>
    </comment>
    <comment ref="S27" authorId="0" shapeId="0" xr:uid="{D829A68B-0C6C-436D-95EC-D54F79E7A45B}">
      <text>
        <r>
          <rPr>
            <b/>
            <sz val="9"/>
            <color indexed="81"/>
            <rFont val="Tahoma"/>
            <family val="2"/>
            <charset val="238"/>
          </rPr>
          <t>According to SEF methodology, the project contributions are reported only after the project‘s successful completion. No project has been fully completed yet.</t>
        </r>
      </text>
    </comment>
    <comment ref="U27" authorId="0" shapeId="0" xr:uid="{99B835FC-263E-4BD0-B288-EB045F8D6CF1}">
      <text>
        <r>
          <rPr>
            <b/>
            <sz val="9"/>
            <color indexed="81"/>
            <rFont val="Tahoma"/>
            <family val="2"/>
            <charset val="238"/>
          </rPr>
          <t>According to SEF methodology, the project contributions are reported only after the project‘s successful completion. No project has been fully completed yet.</t>
        </r>
      </text>
    </comment>
    <comment ref="W27" authorId="0" shapeId="0" xr:uid="{FCD2315D-5578-4DDC-98D5-4FB6B9235E88}">
      <text>
        <r>
          <rPr>
            <b/>
            <sz val="9"/>
            <color indexed="81"/>
            <rFont val="Tahoma"/>
            <family val="2"/>
            <charset val="238"/>
          </rPr>
          <t>According to SEF methodology, the project contributions are reported only after the project‘s successful completion. No project has been fully completed yet.</t>
        </r>
      </text>
    </comment>
    <comment ref="Y27" authorId="0" shapeId="0" xr:uid="{C2055070-B1E6-403E-86CF-DF8EE570ED24}">
      <text>
        <r>
          <rPr>
            <b/>
            <sz val="9"/>
            <color indexed="81"/>
            <rFont val="Tahoma"/>
            <family val="2"/>
            <charset val="238"/>
          </rPr>
          <t>According to SEF methodology, the project contributions are reported only after the project‘s successful completion. No project has been fully completed yet.</t>
        </r>
      </text>
    </comment>
    <comment ref="S28" authorId="0" shapeId="0" xr:uid="{DDE982E7-1A36-4AC1-8B97-26BA1E01F910}">
      <text>
        <r>
          <rPr>
            <b/>
            <sz val="9"/>
            <color indexed="81"/>
            <rFont val="Tahoma"/>
            <family val="2"/>
            <charset val="238"/>
          </rPr>
          <t>According to SEF methodology, the project contributions are reported only after the project‘s successful completion. No project has been fully completed yet.</t>
        </r>
      </text>
    </comment>
    <comment ref="U28" authorId="0" shapeId="0" xr:uid="{8B66F0FD-DD3B-42EF-907C-A9BD6297F217}">
      <text>
        <r>
          <rPr>
            <b/>
            <sz val="9"/>
            <color indexed="81"/>
            <rFont val="Tahoma"/>
            <family val="2"/>
            <charset val="238"/>
          </rPr>
          <t>According to SEF methodology, the project contributions are reported only after the project‘s successful completion. No project has been fully completed yet.</t>
        </r>
      </text>
    </comment>
    <comment ref="W28" authorId="0" shapeId="0" xr:uid="{0557FB4B-6C11-47F0-8E07-1C1B641F577F}">
      <text>
        <r>
          <rPr>
            <b/>
            <sz val="9"/>
            <color indexed="81"/>
            <rFont val="Tahoma"/>
            <family val="2"/>
            <charset val="238"/>
          </rPr>
          <t>According to SEF methodology, the project contributions are reported only after the project‘s successful completion. No project has been fully completed yet.</t>
        </r>
      </text>
    </comment>
    <comment ref="Y28" authorId="0" shapeId="0" xr:uid="{C05A00A6-ECE4-4673-894E-A54F21C9BA06}">
      <text>
        <r>
          <rPr>
            <b/>
            <sz val="9"/>
            <color indexed="81"/>
            <rFont val="Tahoma"/>
            <family val="2"/>
            <charset val="238"/>
          </rPr>
          <t>According to SEF methodology, the project contributions are reported only after the project‘s successful completion. No project has been fully completed yet.</t>
        </r>
      </text>
    </comment>
    <comment ref="S29" authorId="0" shapeId="0" xr:uid="{77BB12AE-5046-49C9-ABC5-7EC31D91298B}">
      <text>
        <r>
          <rPr>
            <b/>
            <sz val="9"/>
            <color indexed="81"/>
            <rFont val="Tahoma"/>
            <family val="2"/>
            <charset val="238"/>
          </rPr>
          <t>According to SEF methodology, the project contributions are reported only after the project‘s successful completion. No project has been fully completed yet.</t>
        </r>
      </text>
    </comment>
    <comment ref="U29" authorId="0" shapeId="0" xr:uid="{5053D077-91D8-4FD4-9F6F-B8137F5B1DF1}">
      <text>
        <r>
          <rPr>
            <b/>
            <sz val="9"/>
            <color indexed="81"/>
            <rFont val="Tahoma"/>
            <family val="2"/>
            <charset val="238"/>
          </rPr>
          <t>According to SEF methodology, the project contributions are reported only after the project‘s successful completion. No project has been fully completed yet.</t>
        </r>
      </text>
    </comment>
    <comment ref="W29" authorId="0" shapeId="0" xr:uid="{70E3214B-D1AB-453F-BF2E-4143AE633688}">
      <text>
        <r>
          <rPr>
            <b/>
            <sz val="9"/>
            <color indexed="81"/>
            <rFont val="Tahoma"/>
            <family val="2"/>
            <charset val="238"/>
          </rPr>
          <t>According to SEF methodology, the project contributions are reported only after the project‘s successful completion. No project has been fully completed yet.</t>
        </r>
      </text>
    </comment>
    <comment ref="Y29" authorId="0" shapeId="0" xr:uid="{E01C0753-92BA-414A-A205-8D854DD46A45}">
      <text>
        <r>
          <rPr>
            <b/>
            <sz val="9"/>
            <color indexed="81"/>
            <rFont val="Tahoma"/>
            <family val="2"/>
            <charset val="238"/>
          </rPr>
          <t>According to SEF methodology, the project contributions are reported only after the project‘s successful completion. No project has been fully completed yet.</t>
        </r>
      </text>
    </comment>
    <comment ref="S30" authorId="0" shapeId="0" xr:uid="{C9AC89AD-74AF-4D78-8BE0-9ABE321B797F}">
      <text>
        <r>
          <rPr>
            <b/>
            <sz val="9"/>
            <color indexed="81"/>
            <rFont val="Tahoma"/>
            <family val="2"/>
            <charset val="238"/>
          </rPr>
          <t>According to SEF methodology, the project contributions are reported only after the project‘s successful completion. No project has been fully completed yet.</t>
        </r>
      </text>
    </comment>
    <comment ref="U30" authorId="0" shapeId="0" xr:uid="{CD7082E1-C9CF-475D-89B2-A0DD605E0C6E}">
      <text>
        <r>
          <rPr>
            <b/>
            <sz val="9"/>
            <color indexed="81"/>
            <rFont val="Tahoma"/>
            <family val="2"/>
            <charset val="238"/>
          </rPr>
          <t>According to SEF methodology, the project contributions are reported only after the project‘s successful completion. No project has been fully completed yet.</t>
        </r>
      </text>
    </comment>
    <comment ref="W30" authorId="0" shapeId="0" xr:uid="{BF6D8F60-0B1E-428E-923C-6D27CFF930D4}">
      <text>
        <r>
          <rPr>
            <b/>
            <sz val="9"/>
            <color indexed="81"/>
            <rFont val="Tahoma"/>
            <family val="2"/>
            <charset val="238"/>
          </rPr>
          <t>According to SEF methodology, the project contributions are reported only after the project‘s successful completion. No project has been fully completed yet.</t>
        </r>
      </text>
    </comment>
    <comment ref="Y30" authorId="0" shapeId="0" xr:uid="{A931AC78-27AE-460F-B79A-55F60D647603}">
      <text>
        <r>
          <rPr>
            <b/>
            <sz val="9"/>
            <color indexed="81"/>
            <rFont val="Tahoma"/>
            <family val="2"/>
            <charset val="238"/>
          </rPr>
          <t>According to SEF methodology, the project contributions are reported only after the project‘s successful completion. No project has been fully completed yet.</t>
        </r>
      </text>
    </comment>
    <comment ref="S31" authorId="0" shapeId="0" xr:uid="{2C51790A-5E8B-4B87-A17B-EB8AC7042460}">
      <text>
        <r>
          <rPr>
            <b/>
            <sz val="9"/>
            <color indexed="81"/>
            <rFont val="Tahoma"/>
            <family val="2"/>
            <charset val="238"/>
          </rPr>
          <t>According to SEF methodology, the project contributions are reported only after the project‘s successful completion. No project has been fully completed yet.</t>
        </r>
      </text>
    </comment>
    <comment ref="U31" authorId="0" shapeId="0" xr:uid="{8D06803E-761F-4A07-BD36-827CB9F7BA1D}">
      <text>
        <r>
          <rPr>
            <b/>
            <sz val="9"/>
            <color indexed="81"/>
            <rFont val="Tahoma"/>
            <family val="2"/>
            <charset val="238"/>
          </rPr>
          <t>According to SEF methodology, the project contributions are reported only after the project‘s successful completion. No project has been fully completed yet.</t>
        </r>
      </text>
    </comment>
    <comment ref="W31" authorId="0" shapeId="0" xr:uid="{60A826C5-05A2-4CD7-8BC2-D86A35020F85}">
      <text>
        <r>
          <rPr>
            <b/>
            <sz val="9"/>
            <color indexed="81"/>
            <rFont val="Tahoma"/>
            <family val="2"/>
            <charset val="238"/>
          </rPr>
          <t>According to SEF methodology, the project contributions are reported only after the project‘s successful completion. No project has been fully completed yet.</t>
        </r>
      </text>
    </comment>
    <comment ref="Y31" authorId="0" shapeId="0" xr:uid="{DC780FB3-F342-4C05-BA3F-9C43E46B3A22}">
      <text>
        <r>
          <rPr>
            <b/>
            <sz val="9"/>
            <color indexed="81"/>
            <rFont val="Tahoma"/>
            <family val="2"/>
            <charset val="238"/>
          </rPr>
          <t>According to SEF methodology, the project contributions are reported only after the project‘s successful completion. No project has been fully completed yet.</t>
        </r>
      </text>
    </comment>
    <comment ref="S32" authorId="0" shapeId="0" xr:uid="{0972FEE2-22D8-4269-A956-B21C0AE6EE01}">
      <text>
        <r>
          <rPr>
            <b/>
            <sz val="9"/>
            <color indexed="81"/>
            <rFont val="Tahoma"/>
            <family val="2"/>
            <charset val="238"/>
          </rPr>
          <t>According to SEF methodology, the project contributions are reported only after the project‘s successful completion. No project has been fully completed yet.</t>
        </r>
      </text>
    </comment>
    <comment ref="U32" authorId="0" shapeId="0" xr:uid="{59A850A3-23DC-4D13-B83C-CB49222F75B8}">
      <text>
        <r>
          <rPr>
            <b/>
            <sz val="9"/>
            <color indexed="81"/>
            <rFont val="Tahoma"/>
            <family val="2"/>
            <charset val="238"/>
          </rPr>
          <t>According to SEF methodology, the project contributions are reported only after the project‘s successful completion. No project has been fully completed yet.</t>
        </r>
      </text>
    </comment>
    <comment ref="W32" authorId="0" shapeId="0" xr:uid="{8F52E325-F19D-4608-8F2D-A6ADF9486AFF}">
      <text>
        <r>
          <rPr>
            <b/>
            <sz val="9"/>
            <color indexed="81"/>
            <rFont val="Tahoma"/>
            <family val="2"/>
            <charset val="238"/>
          </rPr>
          <t>According to SEF methodology, the project contributions are reported only after the project‘s successful completion. No project has been fully completed yet.</t>
        </r>
      </text>
    </comment>
    <comment ref="Y32" authorId="0" shapeId="0" xr:uid="{553ABC14-8432-4F03-AE7F-A2F4D36A4DBD}">
      <text>
        <r>
          <rPr>
            <b/>
            <sz val="9"/>
            <color indexed="81"/>
            <rFont val="Tahoma"/>
            <family val="2"/>
            <charset val="238"/>
          </rPr>
          <t>According to SEF methodology, the project contributions are reported only after the project‘s successful completion. No project has been fully completed yet.</t>
        </r>
      </text>
    </comment>
    <comment ref="S33" authorId="0" shapeId="0" xr:uid="{8841DDC4-A24E-4192-8852-6BABC0F644E9}">
      <text>
        <r>
          <rPr>
            <b/>
            <sz val="9"/>
            <color indexed="81"/>
            <rFont val="Tahoma"/>
            <family val="2"/>
            <charset val="238"/>
          </rPr>
          <t>According to SEF methodology, the project contributions are reported only after the project‘s successful completion. No project has been fully completed yet.</t>
        </r>
      </text>
    </comment>
    <comment ref="U33" authorId="0" shapeId="0" xr:uid="{C1E9B343-BCEF-4337-9768-96658278E115}">
      <text>
        <r>
          <rPr>
            <b/>
            <sz val="9"/>
            <color indexed="81"/>
            <rFont val="Tahoma"/>
            <family val="2"/>
            <charset val="238"/>
          </rPr>
          <t>According to SEF methodology, the project contributions are reported only after the project‘s successful completion. No project has been fully completed yet.</t>
        </r>
      </text>
    </comment>
    <comment ref="W33" authorId="0" shapeId="0" xr:uid="{9F5351E3-1988-444B-A862-735E1307DE03}">
      <text>
        <r>
          <rPr>
            <b/>
            <sz val="9"/>
            <color indexed="81"/>
            <rFont val="Tahoma"/>
            <family val="2"/>
            <charset val="238"/>
          </rPr>
          <t>According to SEF methodology, the project contributions are reported only after the project‘s successful completion. No project has been fully completed yet.</t>
        </r>
      </text>
    </comment>
    <comment ref="Y33" authorId="0" shapeId="0" xr:uid="{131279F9-916A-45D9-B7E7-3C63CF776383}">
      <text>
        <r>
          <rPr>
            <b/>
            <sz val="9"/>
            <color indexed="81"/>
            <rFont val="Tahoma"/>
            <family val="2"/>
            <charset val="238"/>
          </rPr>
          <t>According to SEF methodology, the project contributions are reported only after the project‘s successful completion. No project has been fully completed yet.</t>
        </r>
      </text>
    </comment>
    <comment ref="S34" authorId="0" shapeId="0" xr:uid="{2B17F5F0-9807-456D-B626-82FC0F7F0410}">
      <text>
        <r>
          <rPr>
            <b/>
            <sz val="9"/>
            <color indexed="81"/>
            <rFont val="Tahoma"/>
            <family val="2"/>
            <charset val="238"/>
          </rPr>
          <t>According to SEF methodology, the project contributions are reported only after the project‘s successful completion. No project has been fully completed yet.</t>
        </r>
      </text>
    </comment>
    <comment ref="U34" authorId="0" shapeId="0" xr:uid="{9508D6BD-31B9-4DE2-8BAB-BCCF70A209A6}">
      <text>
        <r>
          <rPr>
            <b/>
            <sz val="9"/>
            <color indexed="81"/>
            <rFont val="Tahoma"/>
            <family val="2"/>
            <charset val="238"/>
          </rPr>
          <t>According to SEF methodology, the project contributions are reported only after the project‘s successful completion. No project has been fully completed yet.</t>
        </r>
      </text>
    </comment>
    <comment ref="W34" authorId="0" shapeId="0" xr:uid="{2266E14A-3A12-4400-9C16-0A411D2A3158}">
      <text>
        <r>
          <rPr>
            <b/>
            <sz val="9"/>
            <color indexed="81"/>
            <rFont val="Tahoma"/>
            <family val="2"/>
            <charset val="238"/>
          </rPr>
          <t>According to SEF methodology, the project contributions are reported only after the project‘s successful completion. No project has been fully completed yet.</t>
        </r>
      </text>
    </comment>
    <comment ref="Y34" authorId="0" shapeId="0" xr:uid="{3BFC20FC-8364-4274-94F4-2F9206DF8E3A}">
      <text>
        <r>
          <rPr>
            <b/>
            <sz val="9"/>
            <color indexed="81"/>
            <rFont val="Tahoma"/>
            <family val="2"/>
            <charset val="238"/>
          </rPr>
          <t>According to SEF methodology, the project contributions are reported only after the project‘s successful completion. No project has been fully completed yet.</t>
        </r>
      </text>
    </comment>
    <comment ref="S35" authorId="0" shapeId="0" xr:uid="{6D3B35D3-78DD-4FE4-A5D4-4EC94F745C30}">
      <text>
        <r>
          <rPr>
            <b/>
            <sz val="9"/>
            <color indexed="81"/>
            <rFont val="Tahoma"/>
            <family val="2"/>
            <charset val="238"/>
          </rPr>
          <t>According to SEF methodology, the project contributions are reported only after the project‘s successful completion. No project has been fully completed yet.</t>
        </r>
      </text>
    </comment>
    <comment ref="U35" authorId="0" shapeId="0" xr:uid="{953BC401-784A-446E-B670-BBAFDB15C9F3}">
      <text>
        <r>
          <rPr>
            <b/>
            <sz val="9"/>
            <color indexed="81"/>
            <rFont val="Tahoma"/>
            <family val="2"/>
            <charset val="238"/>
          </rPr>
          <t>According to SEF methodology, the project contributions are reported only after the project‘s successful completion. No project has been fully completed yet.</t>
        </r>
      </text>
    </comment>
    <comment ref="W35" authorId="0" shapeId="0" xr:uid="{91B782E0-30DB-48AB-B575-6ACEBEDED94B}">
      <text>
        <r>
          <rPr>
            <b/>
            <sz val="9"/>
            <color indexed="81"/>
            <rFont val="Tahoma"/>
            <family val="2"/>
            <charset val="238"/>
          </rPr>
          <t>According to SEF methodology, the project contributions are reported only after the project‘s successful completion. No project has been fully completed yet.</t>
        </r>
      </text>
    </comment>
    <comment ref="Y35" authorId="0" shapeId="0" xr:uid="{31DB8484-C2C0-4E8D-B1F8-97A0BA8CBCAD}">
      <text>
        <r>
          <rPr>
            <b/>
            <sz val="9"/>
            <color indexed="81"/>
            <rFont val="Tahoma"/>
            <family val="2"/>
            <charset val="238"/>
          </rPr>
          <t>According to SEF methodology, the project contributions are reported only after the project‘s successful completion. No project has been fully completed yet.</t>
        </r>
      </text>
    </comment>
    <comment ref="S36" authorId="0" shapeId="0" xr:uid="{78BA9E20-024A-45B1-8A1B-127F84B84C1A}">
      <text>
        <r>
          <rPr>
            <b/>
            <sz val="9"/>
            <color indexed="81"/>
            <rFont val="Tahoma"/>
            <family val="2"/>
            <charset val="238"/>
          </rPr>
          <t>According to SEF methodology, the project contributions are reported only after the project‘s successful completion. No project has been fully completed yet.</t>
        </r>
      </text>
    </comment>
    <comment ref="U36" authorId="0" shapeId="0" xr:uid="{A98DB69F-1B5B-436A-A17F-906E5F60133C}">
      <text>
        <r>
          <rPr>
            <b/>
            <sz val="9"/>
            <color indexed="81"/>
            <rFont val="Tahoma"/>
            <family val="2"/>
            <charset val="238"/>
          </rPr>
          <t>According to SEF methodology, the project contributions are reported only after the project‘s successful completion. No project has been fully completed yet.</t>
        </r>
      </text>
    </comment>
    <comment ref="W36" authorId="0" shapeId="0" xr:uid="{9A49DA39-8FF6-4323-BA16-4329AABB663E}">
      <text>
        <r>
          <rPr>
            <b/>
            <sz val="9"/>
            <color indexed="81"/>
            <rFont val="Tahoma"/>
            <family val="2"/>
            <charset val="238"/>
          </rPr>
          <t>According to SEF methodology, the project contributions are reported only after the project‘s successful completion. No project has been fully completed yet.</t>
        </r>
      </text>
    </comment>
    <comment ref="Y36" authorId="0" shapeId="0" xr:uid="{A968502C-8E1C-4880-8B2F-19C6A5759BBA}">
      <text>
        <r>
          <rPr>
            <b/>
            <sz val="9"/>
            <color indexed="81"/>
            <rFont val="Tahoma"/>
            <family val="2"/>
            <charset val="238"/>
          </rPr>
          <t>According to SEF methodology, the project contributions are reported only after the project‘s successful completion. No project has been fully completed yet.</t>
        </r>
      </text>
    </comment>
    <comment ref="S37" authorId="0" shapeId="0" xr:uid="{33EA4335-605D-4820-8EC8-F5ADEAE8A8FC}">
      <text>
        <r>
          <rPr>
            <b/>
            <sz val="9"/>
            <color indexed="81"/>
            <rFont val="Tahoma"/>
            <family val="2"/>
            <charset val="238"/>
          </rPr>
          <t>According to SEF methodology, the project contributions are reported only after the project‘s successful completion. No project has been fully completed yet.</t>
        </r>
      </text>
    </comment>
    <comment ref="U37" authorId="0" shapeId="0" xr:uid="{6C4F910B-D56E-4973-9110-98F712EE8B88}">
      <text>
        <r>
          <rPr>
            <b/>
            <sz val="9"/>
            <color indexed="81"/>
            <rFont val="Tahoma"/>
            <family val="2"/>
            <charset val="238"/>
          </rPr>
          <t>According to SEF methodology, the project contributions are reported only after the project‘s successful completion. No project has been fully completed yet.</t>
        </r>
      </text>
    </comment>
    <comment ref="W37" authorId="0" shapeId="0" xr:uid="{678C17FA-D54C-4FC3-9349-0B2F0E6AE3CF}">
      <text>
        <r>
          <rPr>
            <b/>
            <sz val="9"/>
            <color indexed="81"/>
            <rFont val="Tahoma"/>
            <family val="2"/>
            <charset val="238"/>
          </rPr>
          <t>According to SEF methodology, the project contributions are reported only after the project‘s successful completion. No project has been fully completed yet.</t>
        </r>
      </text>
    </comment>
    <comment ref="Y37" authorId="0" shapeId="0" xr:uid="{CF58028D-AAE4-4F95-8D35-94B6286A059A}">
      <text>
        <r>
          <rPr>
            <b/>
            <sz val="9"/>
            <color indexed="81"/>
            <rFont val="Tahoma"/>
            <family val="2"/>
            <charset val="238"/>
          </rPr>
          <t>According to SEF methodology, the project contributions are reported only after the project‘s successful completion. No project has been fully completed yet.</t>
        </r>
      </text>
    </comment>
    <comment ref="S38" authorId="0" shapeId="0" xr:uid="{2AC4F32C-26B5-43E7-AC53-43B533474E38}">
      <text>
        <r>
          <rPr>
            <b/>
            <sz val="9"/>
            <color indexed="81"/>
            <rFont val="Tahoma"/>
            <family val="2"/>
            <charset val="238"/>
          </rPr>
          <t>According to SEF methodology, the project contributions are reported only after the project‘s successful completion. No project has been fully completed yet.</t>
        </r>
      </text>
    </comment>
    <comment ref="U38" authorId="0" shapeId="0" xr:uid="{969FC283-EC25-4814-B10F-CAD6C60524A1}">
      <text>
        <r>
          <rPr>
            <b/>
            <sz val="9"/>
            <color indexed="81"/>
            <rFont val="Tahoma"/>
            <family val="2"/>
            <charset val="238"/>
          </rPr>
          <t>According to SEF methodology, the project contributions are reported only after the project‘s successful completion. No project has been fully completed yet.</t>
        </r>
      </text>
    </comment>
    <comment ref="W38" authorId="0" shapeId="0" xr:uid="{A3D02810-AC36-4BDD-BD37-A74EFDCF9DE4}">
      <text>
        <r>
          <rPr>
            <b/>
            <sz val="9"/>
            <color indexed="81"/>
            <rFont val="Tahoma"/>
            <family val="2"/>
            <charset val="238"/>
          </rPr>
          <t>According to SEF methodology, the project contributions are reported only after the project‘s successful completion. No project has been fully completed yet.</t>
        </r>
      </text>
    </comment>
    <comment ref="Y38" authorId="0" shapeId="0" xr:uid="{1102CDCF-C859-4488-9551-A157E28799A3}">
      <text>
        <r>
          <rPr>
            <b/>
            <sz val="9"/>
            <color indexed="81"/>
            <rFont val="Tahoma"/>
            <family val="2"/>
            <charset val="238"/>
          </rPr>
          <t>According to SEF methodology, the project contributions are reported only after the project‘s successful completion. No project has been fully completed yet.</t>
        </r>
      </text>
    </comment>
    <comment ref="S39" authorId="0" shapeId="0" xr:uid="{AC95257D-3F71-482C-A16F-9C8AE265D120}">
      <text>
        <r>
          <rPr>
            <b/>
            <sz val="9"/>
            <color indexed="81"/>
            <rFont val="Tahoma"/>
            <family val="2"/>
            <charset val="238"/>
          </rPr>
          <t>According to SEF methodology, the project contributions are reported only after the project‘s successful completion. No project has been fully completed yet.</t>
        </r>
      </text>
    </comment>
    <comment ref="U39" authorId="0" shapeId="0" xr:uid="{6F11269B-A26C-45DB-A475-615A8F66BEA9}">
      <text>
        <r>
          <rPr>
            <b/>
            <sz val="9"/>
            <color indexed="81"/>
            <rFont val="Tahoma"/>
            <family val="2"/>
            <charset val="238"/>
          </rPr>
          <t>According to SEF methodology, the project contributions are reported only after the project‘s successful completion. No project has been fully completed yet.</t>
        </r>
      </text>
    </comment>
    <comment ref="W39" authorId="0" shapeId="0" xr:uid="{D65A7A8B-8532-43E2-B0CD-B5306F84A11C}">
      <text>
        <r>
          <rPr>
            <b/>
            <sz val="9"/>
            <color indexed="81"/>
            <rFont val="Tahoma"/>
            <family val="2"/>
            <charset val="238"/>
          </rPr>
          <t>According to SEF methodology, the project contributions are reported only after the project‘s successful completion. No project has been fully completed yet.</t>
        </r>
      </text>
    </comment>
    <comment ref="Y39" authorId="0" shapeId="0" xr:uid="{039B963A-0249-4FD7-99C1-00A1531A951A}">
      <text>
        <r>
          <rPr>
            <b/>
            <sz val="9"/>
            <color indexed="81"/>
            <rFont val="Tahoma"/>
            <family val="2"/>
            <charset val="238"/>
          </rPr>
          <t>According to SEF methodology, the project contributions are reported only after the project‘s successful completion. No project has been fully completed yet.</t>
        </r>
      </text>
    </comment>
    <comment ref="S40" authorId="0" shapeId="0" xr:uid="{C70F153C-A959-42BD-864E-B6BF4ED27CE8}">
      <text>
        <r>
          <rPr>
            <b/>
            <sz val="9"/>
            <color indexed="81"/>
            <rFont val="Tahoma"/>
            <family val="2"/>
            <charset val="238"/>
          </rPr>
          <t>According to SEF methodology, the project contributions are reported only after the project‘s successful completion. No project has been fully completed yet.</t>
        </r>
      </text>
    </comment>
    <comment ref="U40" authorId="0" shapeId="0" xr:uid="{51CFA324-A5A1-4A7E-B117-63E36CC2B615}">
      <text>
        <r>
          <rPr>
            <b/>
            <sz val="9"/>
            <color indexed="81"/>
            <rFont val="Tahoma"/>
            <family val="2"/>
            <charset val="238"/>
          </rPr>
          <t>According to SEF methodology, the project contributions are reported only after the project‘s successful completion. No project has been fully completed yet.</t>
        </r>
      </text>
    </comment>
    <comment ref="W40" authorId="0" shapeId="0" xr:uid="{FE22F31B-E96A-46BB-BB8D-B35AFACD48A0}">
      <text>
        <r>
          <rPr>
            <b/>
            <sz val="9"/>
            <color indexed="81"/>
            <rFont val="Tahoma"/>
            <family val="2"/>
            <charset val="238"/>
          </rPr>
          <t>According to SEF methodology, the project contributions are reported only after the project‘s successful completion. No project has been fully completed yet.</t>
        </r>
      </text>
    </comment>
    <comment ref="Y40" authorId="0" shapeId="0" xr:uid="{398C2782-722A-4F1C-B956-6934FE19B8D3}">
      <text>
        <r>
          <rPr>
            <b/>
            <sz val="9"/>
            <color indexed="81"/>
            <rFont val="Tahoma"/>
            <family val="2"/>
            <charset val="238"/>
          </rPr>
          <t>According to SEF methodology, the project contributions are reported only after the project‘s successful completion. No project has been fully completed yet.</t>
        </r>
      </text>
    </comment>
  </commentList>
</comments>
</file>

<file path=xl/sharedStrings.xml><?xml version="1.0" encoding="utf-8"?>
<sst xmlns="http://schemas.openxmlformats.org/spreadsheetml/2006/main" count="1081" uniqueCount="315">
  <si>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</si>
  <si>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</si>
  <si>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</si>
  <si>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</si>
  <si>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u/>
        <sz val="11"/>
        <color rgb="FF000000"/>
        <rFont val="Calibri"/>
        <family val="2"/>
        <charset val="238"/>
        <scheme val="minor"/>
      </rPr>
      <t xml:space="preserve">This template for annual reports provides 3 worksheets:
</t>
    </r>
    <r>
      <rPr>
        <sz val="11"/>
        <color rgb="FF000000"/>
        <rFont val="Calibri"/>
        <family val="2"/>
        <charset val="238"/>
        <scheme val="minor"/>
      </rPr>
      <t xml:space="preserve">
1. The worksheet labeled</t>
    </r>
    <r>
      <rPr>
        <i/>
        <sz val="11"/>
        <color rgb="FF000000"/>
        <rFont val="Calibri"/>
        <family val="2"/>
        <charset val="238"/>
        <scheme val="minor"/>
      </rPr>
      <t xml:space="preserve"> </t>
    </r>
    <r>
      <rPr>
        <b/>
        <i/>
        <sz val="11"/>
        <color rgb="FF000000"/>
        <rFont val="Calibri"/>
        <family val="2"/>
        <charset val="238"/>
        <scheme val="minor"/>
      </rPr>
      <t>'Introduction'</t>
    </r>
    <r>
      <rPr>
        <sz val="11"/>
        <color rgb="FF000000"/>
        <rFont val="Calibri"/>
        <family val="2"/>
        <charset val="238"/>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family val="2"/>
        <charset val="238"/>
        <scheme val="minor"/>
      </rPr>
      <t>'Annual Report'</t>
    </r>
    <r>
      <rPr>
        <sz val="11"/>
        <color rgb="FF000000"/>
        <rFont val="Calibri"/>
        <family val="2"/>
        <charset val="238"/>
        <scheme val="minor"/>
      </rPr>
      <t xml:space="preserve"> you will find a request for information according to </t>
    </r>
    <r>
      <rPr>
        <b/>
        <sz val="11"/>
        <color rgb="FF000000"/>
        <rFont val="Calibri"/>
        <family val="2"/>
        <charset val="238"/>
        <scheme val="minor"/>
      </rPr>
      <t>Annex II of the Implementing Regulation (EU) 2020/1001</t>
    </r>
    <r>
      <rPr>
        <sz val="11"/>
        <color rgb="FF000000"/>
        <rFont val="Calibri"/>
        <family val="2"/>
        <charset val="238"/>
        <scheme val="minor"/>
      </rPr>
      <t xml:space="preserve">. The requested information is categorised into 6 categories.
</t>
    </r>
  </si>
  <si>
    <r>
      <rPr>
        <sz val="11"/>
        <color rgb="FF000000"/>
        <rFont val="Calibri"/>
        <family val="2"/>
        <charset val="238"/>
        <scheme val="minor"/>
      </rPr>
      <t xml:space="preserve">3. The worksheet titled </t>
    </r>
    <r>
      <rPr>
        <b/>
        <i/>
        <sz val="11"/>
        <color rgb="FF000000"/>
        <rFont val="Calibri"/>
        <family val="2"/>
        <charset val="238"/>
        <scheme val="minor"/>
      </rPr>
      <t>'Overview Planned Investments'</t>
    </r>
    <r>
      <rPr>
        <sz val="11"/>
        <color rgb="FF000000"/>
        <rFont val="Calibri"/>
        <family val="2"/>
        <charset val="238"/>
        <scheme val="minor"/>
      </rPr>
      <t xml:space="preserve"> requires supplementary details according to </t>
    </r>
    <r>
      <rPr>
        <b/>
        <sz val="11"/>
        <color rgb="FF000000"/>
        <rFont val="Calibri"/>
        <family val="2"/>
        <charset val="238"/>
        <scheme val="minor"/>
      </rPr>
      <t>Annex III of the Implementing Regulation (EU) 2020/1001</t>
    </r>
    <r>
      <rPr>
        <sz val="11"/>
        <color rgb="FF000000"/>
        <rFont val="Calibri"/>
        <family val="2"/>
        <charset val="238"/>
        <scheme val="minor"/>
      </rPr>
      <t xml:space="preserve"> and </t>
    </r>
    <r>
      <rPr>
        <i/>
        <sz val="11"/>
        <color rgb="FF000000"/>
        <rFont val="Calibri"/>
        <family val="2"/>
        <charset val="238"/>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</si>
  <si>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</si>
  <si>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</si>
  <si>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</si>
  <si>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</si>
  <si>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</si>
  <si>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</si>
  <si>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Czechia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</si>
  <si>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</si>
  <si>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</si>
  <si>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</si>
  <si>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</si>
  <si>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</si>
  <si>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</si>
  <si>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</si>
  <si>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</si>
  <si>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</si>
  <si>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</si>
  <si>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</si>
  <si>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</si>
  <si>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</si>
  <si>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</si>
  <si>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</si>
  <si>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</si>
  <si>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</si>
  <si>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</si>
  <si>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</si>
  <si>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</si>
  <si>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</si>
  <si>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</si>
  <si>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</si>
  <si>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</si>
  <si>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</si>
  <si>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</si>
  <si>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</si>
  <si>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</si>
  <si>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Ror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</si>
  <si>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</si>
  <si>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</si>
  <si>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</si>
  <si>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</si>
  <si>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</si>
  <si>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</si>
  <si>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</si>
  <si>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</si>
  <si>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</si>
  <si>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MF 2021-1 CZ 0-001</t>
  </si>
  <si>
    <t>MF 2021-2 CZ 0-003</t>
  </si>
  <si>
    <t>Scheme (Part A): Support for photovoltaic power plants with installed capacity up to 1 MW of the “RES+” Programme (New renewable energy sources)</t>
  </si>
  <si>
    <t>Priority</t>
  </si>
  <si>
    <t>Scheme</t>
  </si>
  <si>
    <t>Construction ongoing</t>
  </si>
  <si>
    <t>The program document under the scheme of the same title is published on this site:
https://www.sfzp.cz/dotace-a-pujcky/modernizacni-fond/dokumenty/
The calls announced from all programs/schemes of the Modernization Fund implemented in the Czech Republic are presented on this site (where one can choose both the current calls and the closed calls under the specific programs):
https://www.sfzp.cz/dotace-a-pujcky/modernizacni-fond/vyzvy/</t>
  </si>
  <si>
    <t>Any body based in the Czech Republic and holding a business licence in the energy sector pursuant to Act no. 458/2000 Coll (for more details and exceptions see Annex A). The scheme supports legal entities, municipalities, individuals as well as communities for renewable energy.</t>
  </si>
  <si>
    <t>The whole Czech Republic, i.e.: CZ01 Praha, CZ02 Střední Čechy, CZ03 Jihozápad, CZ04 Severozápad, CZ05 Severovýchod, CZ06 Jihovýchod, CZ07 Střední Morava, CZ08 Moravskoslezsko.</t>
  </si>
  <si>
    <t>NR</t>
  </si>
  <si>
    <t>Yes, 2020, 2021</t>
  </si>
  <si>
    <t>1 call for this programme continued in 2023, with a total of 458 projects were delivered in this call in 2023</t>
  </si>
  <si>
    <t>No</t>
  </si>
  <si>
    <t>The audit and on-site inspections for this project are governed by the RES+ programme document (chapter 10.4.3, page 27, https://www.sfzp.cz/files/documents/storage/2021/05/20/1621500994_ModF_RES_EN.pdf).</t>
  </si>
  <si>
    <t>MF 2021-1 CZ 0-002</t>
  </si>
  <si>
    <t>MF 2022-1 CZ 0-008</t>
  </si>
  <si>
    <t>Scheme (Part B): Support for photovoltaic power plants with installed capacity above 1 MW of the “RES+” Programme (New renewable energy sources)</t>
  </si>
  <si>
    <t>Any body based in the Czech Republic and holding a business licence in the energy sector pursuant to Act no. 458/2000 Coll. Significant number of projects is expected from electricity generators according to Art. 10c of the Emission Trading Directive, then legal entities outside the EU ETS sector, municipalities, individuals as well as communities for renewable energy.</t>
  </si>
  <si>
    <t xml:space="preserve">No call was launched in 2023, but 47 projects from previous calls had a contract signed between the beneficiary and the SEF in 2023 </t>
  </si>
  <si>
    <t>MF 2021-2 CZ 0-001</t>
  </si>
  <si>
    <t>Scheme (Part A): Modernisation of energy sources priority investments of the Programme “HEAT”</t>
  </si>
  <si>
    <t>C-Energy Planá s.r.o., Veolia Energie ČR, a.s., Veolia Energie Kolín, a.s., Teplárna České Budějovice, a.s.</t>
  </si>
  <si>
    <t>Yes, 2020</t>
  </si>
  <si>
    <t xml:space="preserve">2 projects from previous calls had a contract signed between the beneficiary and the SEF in 2023 </t>
  </si>
  <si>
    <t>The audit and on-site inspections for this project are governed by the HEAT programme document (chapter 9.4.3, page 17, https://www.sfzp.cz/files/documents/storage/2023/02/22/1677054553_ModF_HEAT_ENG_2022.pdf).</t>
  </si>
  <si>
    <t>MF 2021-2 CZ 0-002</t>
  </si>
  <si>
    <t>Scheme (Part A1): Modernisation of energy production priority investments of the Programme ENERG ETS</t>
  </si>
  <si>
    <t>Tender ongoing</t>
  </si>
  <si>
    <t>Entities operating the EU ETS installations in the Czech Republic.
Based on the analysis of submitted projects intentions, mostly measures on installations in the steel industry, chemical industry, and production of building materials are expected. An updated list of facilities in the EU ETS is published on the website of the Ministry of the Environment.</t>
  </si>
  <si>
    <t>The audit and on-site inspections for this project are governed by the ENERG ETS programme document (chapter 9.4.3, page 17, https://www.sfzp.cz/files/documents/storage/2023/09/21/1695282700_ModF_ENERG%20ETS_EN_09-2023.pdf).</t>
  </si>
  <si>
    <t>MF 2022-1 CZ 0-001</t>
  </si>
  <si>
    <t>MF 2023-2 CZ 0-010</t>
  </si>
  <si>
    <t>Scheme: Modernization of energy sources to natural gas with CHP; priority investment of the Programme “HEAT” (Modernization of thermal energy supply systems)</t>
  </si>
  <si>
    <t xml:space="preserve">Veolia Energie ČR, a.s., C-Energy Planá s.r.o., Teplárna Písek, a.s., ČEZ Teplárenská, a.s., CTZ s.r.o., Veolia Průmyslové služby ČR, a.s., </t>
  </si>
  <si>
    <t xml:space="preserve">No call was launched in 2023, but 8 projects from previous calls had a contract signed between the beneficiary and the SEF in 2023 </t>
  </si>
  <si>
    <t>MF 2022-1 CZ 0-002</t>
  </si>
  <si>
    <t>Scheme: Modernisation of energy sources to natural gas with CHP; priority investments of the Programme “ENERG ETS” (Improvement of energy efficiency and reductions of emissions of greenhouse gases in EU ETS industry)</t>
  </si>
  <si>
    <t>BONATRANS GROUP a.s.</t>
  </si>
  <si>
    <t xml:space="preserve">No call was launched in 2023, but 1 project from previous call had a contract signed between the beneficiary and the SEF in 2023 </t>
  </si>
  <si>
    <t>MF 2022-1 CZ 0-003</t>
  </si>
  <si>
    <t>Scheme: Modernisation of energy sources to natural gas with CHP; priority investments of the Programme “ENERG ETS” (Improvement of energy efficiency and reductions of emissions of greenhouse gases in EU ETS industry) (P‐5 Modernization of natural gas energy sources with CHP)</t>
  </si>
  <si>
    <t>Not started</t>
  </si>
  <si>
    <t>MF 2022-1 CZ 0-004</t>
  </si>
  <si>
    <t>Scheme: Municipal PV - small municipalities; priority investment of the “RES+” Programme (New renewable energy sources)</t>
  </si>
  <si>
    <t>Czech small municipalities with less than 3,000 inhabitants.</t>
  </si>
  <si>
    <t>Yes, 2021</t>
  </si>
  <si>
    <t>1 call for this programme continued in 2023, with a total of 1109 projects were delivered in this call in 2023</t>
  </si>
  <si>
    <t>MF 2022-1 CZ 0-005</t>
  </si>
  <si>
    <t>Scheme: Municipal PV – communal renewable energy; priority investment of the “RES+” Programme (New renewable energy sources)</t>
  </si>
  <si>
    <t>Czech municipalities and the entities entirely in public/municipal ownership.</t>
  </si>
  <si>
    <t>Location of the investment activity is the whole Czech Republic, i.e.: CZ01 Praha, CZ02 Střední Čechy, CZ03 Jihozápad, CZ04 Severozápad, CZ05 Severovýchod, CZ06 Jihovýchod, CZ07 Střední Morava, CZ08 Moravskoslezsko.</t>
  </si>
  <si>
    <t>1 call for this programme continued in 2023, with a total of 149 projects were delivered in this call in 2023</t>
  </si>
  <si>
    <t>MF 2022-1 CZ 0-006</t>
  </si>
  <si>
    <t>Scheme: Modernisation of public lighting; priority investment of the Programme “LIGHTPUB” (Modernization of public lighting systems)</t>
  </si>
  <si>
    <t>Regions, municipalities, voluntary associations of municipalities, city districts of the capital city of Prague and companies owned by a public entity or operators of public lighting systems.</t>
  </si>
  <si>
    <t>There is a delay in starting the scheme due to effort to evit overlapping with other support programs at the national level. However, the first call for project proposals is to be launched in Q2/2024.</t>
  </si>
  <si>
    <t>The programme document of the LIGHTPUB programme will be developed on the basis of the scheme and subsequently published on the SEF CR website (https://www.sfzp.cz/dotace-a-pujcky/modernizacni-fond/dokumenty/). The requirements for audit and control activities will be specified here in the same way as in the RES+, HEAT and ENERG ETS programmes (see above).</t>
  </si>
  <si>
    <t>MF 2022-1 CZ 1-001</t>
  </si>
  <si>
    <t>Scheme (Part 1A): Modernization of energy sources to biomass without CHP; non-priority investments of the Programme “HEAT” (Modernization of thermal energy supply systems)</t>
  </si>
  <si>
    <t>Non-priority</t>
  </si>
  <si>
    <t>Teplárna Otrokovice a.s.</t>
  </si>
  <si>
    <t>Support for projects approved within the framework of the scheme is provided after the issuance of a decision by the Minister of the Environment and after the conclusion of a grant agreement with SEF CR, which states the amount of support taking into account co-financing from private sources.</t>
  </si>
  <si>
    <t>No new call was announced in 2023, but a call announced in 2022 was ongoing. In 2023, 4 projects applied for this call, 1 of which has already received a decision from the Minister.</t>
  </si>
  <si>
    <t>MF 2022-1 CZ 1-003</t>
  </si>
  <si>
    <t>Scheme (Part 1C): Modernization of energy sources to natural gas without CHP; non-priority investments of the Programme “HEAT” (Modernization of thermal energy supply systems)</t>
  </si>
  <si>
    <t>ČEZ, a. s., Veolia Energie ČR, a.s.</t>
  </si>
  <si>
    <t xml:space="preserve">No new call has been launched in 2023, but 1 project from previous call had a contract signed between the beneficiary and the SEF in 2023 </t>
  </si>
  <si>
    <t>MF 2022-1 CZ 1-004</t>
  </si>
  <si>
    <t>Scheme (Part 2A): Modernisation of energy sources to biomass without CHP; non-priority investments of the Programme “ENERG ETS” (Improvement of energy efficiency and reductions of emissions of greenhouse gases in EU ETS industry)</t>
  </si>
  <si>
    <t>MF 2022-1 CZ 1-006</t>
  </si>
  <si>
    <t>Scheme (Part 2C): Modernisation of energy sources to natural gas without CHP; non-priority investments of the Programme “ENERG ETS” (Improvement of energy efficiency and reductions of emissions of greenhouse gases in EU ETS industry)</t>
  </si>
  <si>
    <t>Moravskoslezské cukrovary s.r.o.</t>
  </si>
  <si>
    <t>No new call was announced in 2023, but a call announced in 2022 was ongoing.  1 project has already received a decision from the Minister in 2023.</t>
  </si>
  <si>
    <t>MF 2022-1 CZ 1-008</t>
  </si>
  <si>
    <t>P-2E: Scheme – Modernization of natural gas energy sources without CHP, ENERG ETS (CZ) Programme</t>
  </si>
  <si>
    <t>Slévárny Třinec, a.s., Cukrovar Vrbátky a.s., Tereos TTD, a.s., ORLEN Unipetrol RPA s.r.o., PAPOS Trade s.r.o.</t>
  </si>
  <si>
    <t xml:space="preserve">3 projects from previous call had a contract signed between the beneficiary and the SEF in 2023 </t>
  </si>
  <si>
    <t>MF 2022-2 CZ 0-001</t>
  </si>
  <si>
    <t>MF 2023-2 CZ 0-009</t>
  </si>
  <si>
    <t>Energy Efficiency and Energy Savings in houses and buildings for Residential Sector (HouseEnerg Programme)</t>
  </si>
  <si>
    <t>Owners of single-family residential houses (as defined by the Act No.283/2021 Coll. Building Act. and owners of the apartment buildings as defined by the Act No. 501/2006. Single-family residential houses and apartment buildings will be used for non-commercial activity.</t>
  </si>
  <si>
    <t xml:space="preserve">In 2023 the scheme was re-approved S2/2023. </t>
  </si>
  <si>
    <t>The programme document of the HOUSEnerg programme will be developed on the basis of the scheme and subsequently published on the SEF CR website (https://www.sfzp.cz/dotace-a-pujcky/modernizacni-fond/dokumenty/). The requirements for audit and control activities will be specified here in the same way as in the RES+, HEAT and ENERG ETS programmes (see above).</t>
  </si>
  <si>
    <t>MF 2022-2 CZ 0-002</t>
  </si>
  <si>
    <t>Improving energy efficiency in industrial production under the EU ETS</t>
  </si>
  <si>
    <t>TŘINECKÉ ŽELEZÁRNY, a. s., Slévárny Třinec, a.s., LASSELSBERGER, s.r.o., Tereos TTD, a.s., Holcim (Česko), a.s., Synthomer a.s.</t>
  </si>
  <si>
    <t xml:space="preserve">2 new projects from previous call had a contract signed between the beneficiary and the SEF in 2023 </t>
  </si>
  <si>
    <t>MF 2022-2 CZ 0-003</t>
  </si>
  <si>
    <t>Financial instrument for improving energy efficiency in business (ENERG Programme)</t>
  </si>
  <si>
    <t>Business entities except for the entities covered by the EU ETS system.</t>
  </si>
  <si>
    <t>There is a delay in starting the scheme due to prolonged negotiations with the bank implementing the scheme on the subject matter of setting the conditions properly in the calls in accordance with the scheme. In 2024, the scheme is planned to start by launching its first call for project proposals.</t>
  </si>
  <si>
    <t>The programme document of the ENERG programme will be developed on the basis of the scheme and subsequently published on the SEF CR website (https://www.sfzp.cz/dotace-a-pujcky/modernizacni-fond/dokumenty/). The requirements for audit and control activities will be specified here in the same way as in the RES+, HEAT and ENERG ETS programmes (see above).</t>
  </si>
  <si>
    <t>MF 2022-2 CZ 1-001</t>
  </si>
  <si>
    <t>Renewable Modernisation of Energy Sources for Residential Sector (HOUSEnerg Programme)</t>
  </si>
  <si>
    <t xml:space="preserve"> 60521 projects have already received a decision from the Minister in 2023.</t>
  </si>
  <si>
    <t>MF 2023-1 CZ 0-001</t>
  </si>
  <si>
    <t>Modernization of the ŠKO-ENERGO heating plant</t>
  </si>
  <si>
    <t>Project</t>
  </si>
  <si>
    <t>ŠKO-ENERGO, s.r.o.</t>
  </si>
  <si>
    <t>CZ02 Střední Čechy</t>
  </si>
  <si>
    <t>Yes, 2022</t>
  </si>
  <si>
    <t>No changes</t>
  </si>
  <si>
    <t>MF 2023-1 CZ 0-002</t>
  </si>
  <si>
    <t>Modernization of “Brno-North” Heat Source for Brno City Heat Energy Supply System</t>
  </si>
  <si>
    <t>Teplárny Brno, a.s.</t>
  </si>
  <si>
    <t>CZ06 Jihovýchod</t>
  </si>
  <si>
    <t>Yes, 2021, 2022</t>
  </si>
  <si>
    <t>MF 2023-1 CZ 0-003</t>
  </si>
  <si>
    <t>Modernization of WtE plant of the SAKO Brno to increase processing capacity and operational efficiency</t>
  </si>
  <si>
    <t>SAKO Brno, a.s.</t>
  </si>
  <si>
    <t>MF 2023-1 CZ 0-004</t>
  </si>
  <si>
    <t>Construction of WtE facility in the Mělník power plant location</t>
  </si>
  <si>
    <t>ČEZ, a. s.</t>
  </si>
  <si>
    <t>MF 2023-1 CZ 0-005</t>
  </si>
  <si>
    <t>Scheme: Energy efficiency and savings in modernisation and development of pipelines in the district heating and cooling (DHC) - priority investment of the Programme “HEAT” (Modernization of thermal energy supply systems)</t>
  </si>
  <si>
    <t>Pražská teplárenská a.s.</t>
  </si>
  <si>
    <t>Yes, 2020, 2021, 2022</t>
  </si>
  <si>
    <t>In 2023, 1 call was launched and 2 projects came in, 1 of which has already received a decision from the Minister in 2023</t>
  </si>
  <si>
    <t>MF 2023-1 CZ 0-007</t>
  </si>
  <si>
    <t>Replacement of a coal block with a gas source (STAGE I) - Opatovice</t>
  </si>
  <si>
    <t>Elektrárny Opatovice a.s.</t>
  </si>
  <si>
    <t>CZ05 Severovýchod</t>
  </si>
  <si>
    <t>MF 2023-1 CZ 0-008</t>
  </si>
  <si>
    <t>Waste to energy plant in Písek</t>
  </si>
  <si>
    <t>ZEVO PÍSEK s.r.o.</t>
  </si>
  <si>
    <t>CZ03 Jihozápad</t>
  </si>
  <si>
    <t>MF 2023-1 CZ 0-009</t>
  </si>
  <si>
    <t>The Construction of a steam-gas cycle PPC1 at The UE Komořany</t>
  </si>
  <si>
    <t>United Energy, a.s.</t>
  </si>
  <si>
    <t>CZ04 Severozápad</t>
  </si>
  <si>
    <t>MF 2023-1 CZ 0-010</t>
  </si>
  <si>
    <t>Waste-to-Energy Facility EVO – Komořany, Most</t>
  </si>
  <si>
    <t>MF 2023-1 CZ 0-011</t>
  </si>
  <si>
    <t>Energy efficiency and energy savings in public buildings (ENERGov Programme)</t>
  </si>
  <si>
    <t>Public and state entities and their organizations, such as schools, cultural and sports facilities, universities, public research institutions, business companies owned 100% by a public entity, state enterprises, organizational units of the state, state funded organizations, associations, churches, foundations, etc.</t>
  </si>
  <si>
    <t>2 calls were launched, both ongoing, with 4 recieved projects</t>
  </si>
  <si>
    <t>The programme document of the ENERGov programme will be developed on the basis of the scheme and subsequently published on the SEF CR website (https://www.sfzp.cz/dotace-a-pujcky/modernizacni-fond/dokumenty/). The requirements for audit and control activities will be specified here in the same way as in the RES+, HEAT and ENERG ETS programmes (see above).</t>
  </si>
  <si>
    <t>MF 2023-1 CZ 0-013</t>
  </si>
  <si>
    <t>Energy efficiency and energy savings in new buildings for public sector (ENERGov Programme)</t>
  </si>
  <si>
    <t>LOŠBATES, dobrovolný svazek obcí (voluntary association of municipalities); Střední pedagogická škola Boskovice, příspěvková organizace (Secondary Pedagogical School Boskovice, contributory organization)</t>
  </si>
  <si>
    <t>1 call was launched, recieved 65 projects, 3 with a decision from the Minister in 2023</t>
  </si>
  <si>
    <t>MF 2023-2 CZ 0-002</t>
  </si>
  <si>
    <t>Construction of OV VP4 media preheating</t>
  </si>
  <si>
    <t>Třinecké železárny, a. s.</t>
  </si>
  <si>
    <t>CZ08 Moravskoslezsko</t>
  </si>
  <si>
    <t>MF 2023-2 CZ 0-003</t>
  </si>
  <si>
    <t>EGT-transition to low-emission heat and power generation – Stage 1.</t>
  </si>
  <si>
    <t>Energotrans, a. s.</t>
  </si>
  <si>
    <t>MF 2023-2 CZ 0-005</t>
  </si>
  <si>
    <t>The Construction of a steam-gas cycle PPC2 at The UE Komořany</t>
  </si>
  <si>
    <t>NA</t>
  </si>
  <si>
    <t>MF 2023-2 CZ 0-006</t>
  </si>
  <si>
    <t>Replacement of a coal block with a gas source - STAGE II</t>
  </si>
  <si>
    <t>MF 2023-2 CZ 0-008</t>
  </si>
  <si>
    <t>EVO Planá - Energie z odpadu Táborska / WtE Planá</t>
  </si>
  <si>
    <t>C-Energy Planá s.r.o.</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</si>
  <si>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</si>
  <si>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</si>
  <si>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investment/Název a reference investice</t>
  </si>
  <si>
    <t>1.1. Name of the project proponent or the scheme managing authority</t>
  </si>
  <si>
    <t xml:space="preserve">1.2. Specific location of the investment or the geographical scope of the scheme (location name, country name) </t>
  </si>
  <si>
    <t>1.3. Estimate of the total cost of the investment</t>
  </si>
  <si>
    <t xml:space="preserve">1.5. Status of any State aid assessment concerning the investment, where applicable (completed, pending,not applicable) / </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</si>
  <si>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</si>
  <si>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</si>
  <si>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</si>
  <si>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</si>
  <si>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</si>
  <si>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</si>
  <si>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</si>
  <si>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</si>
  <si>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
  </si>
  <si>
    <r>
      <rPr>
        <b/>
        <u/>
        <sz val="12"/>
        <color theme="1"/>
        <rFont val="Calibri"/>
        <family val="2"/>
        <charset val="238"/>
        <scheme val="minor"/>
      </rPr>
      <t>Individual investment:</t>
    </r>
    <r>
      <rPr>
        <sz val="12"/>
        <color theme="1"/>
        <rFont val="Calibri"/>
        <family val="2"/>
        <charset val="238"/>
        <scheme val="minor"/>
      </rPr>
      <t xml:space="preserve"> Greening of the Chomutov Heating Plant - 2nd stage - ACTHERM, spol. s r.o.</t>
    </r>
  </si>
  <si>
    <t>State Environmental Fund of the Czech Republic</t>
  </si>
  <si>
    <t>New Wte/ZEVO construction. Replacement(Et Chomutov) of the existing dry bottom lignite boilers of K1 (output 49.7 MWt and TG1 turbine with electrical power of 20 MWe) and K3 (output 34.4 MWt and TG2 turbine with electrical power of 6 MWe) with a water-tube steam boiler with a predicted thermal output of 19.5 MWt and electrical power of 6.35 MWe. The estimated minimum guaranteed availability (load) is 8,000 hours/year</t>
  </si>
  <si>
    <t>pending</t>
  </si>
  <si>
    <t>Contribution especially to: • National Energy and Climate Plan; • State Energy Policy; • The Climate Protection Policy; • National emission reduction programme. Other national energy and climate action plans are also benefitted due to the focus of the project on change of solid fossil fuel base  to climate more friendly fuels and enhancing energy efficiency.</t>
  </si>
  <si>
    <t>Stakeholder meetings within the Modernisation Fund Platform. It meets at least twice a year.</t>
  </si>
  <si>
    <t>Entities whose competence includes areas supported by the Modernisation Fund (representatives of stakeholders from state administration bodies, professional associations, NGO´s, the professional public and other partners).</t>
  </si>
  <si>
    <t>Stakeholder consultation on the draft of this project resulted in a consensus view with the intention to bring the project to the closest possible meeting of the Modernisation Fund Investment Committee in 2024.</t>
  </si>
  <si>
    <r>
      <rPr>
        <b/>
        <u/>
        <sz val="12"/>
        <color theme="1"/>
        <rFont val="Calibri"/>
        <family val="2"/>
        <charset val="238"/>
        <scheme val="minor"/>
      </rPr>
      <t>Individual investment:</t>
    </r>
    <r>
      <rPr>
        <sz val="12"/>
        <color theme="1"/>
        <rFont val="Calibri"/>
        <family val="2"/>
        <charset val="238"/>
        <scheme val="minor"/>
      </rPr>
      <t xml:space="preserve"> Renewal of the heat and power plant Energetika - Plzeňská Teplárenská, a.s. </t>
    </r>
  </si>
  <si>
    <t>The investment aims to replace lignite with natural gas which will be used as fuel for the Combine cycle heat and power plant. This includes mainly the installation of a new gas turbine machine hall, gas booster compressor, a heat recovery steam generator with steam reheating and a new steam turbine machine hall  with accessori. The maximum thermal output of the CCGT would be 83 MWth and the maximum electrical output would be 87,7 MWel ( Nominal electric power output of the source 1 is 60 MWe and source 2 is 40MWe).</t>
  </si>
  <si>
    <t>Stakeholder meetings within the Modernisation Fund Platform including entities whose competence includes areas supported by the Modernisation Fund (representatives of stakeholders from state administration bodies, professional associations, NGO´s, the professional public and other partners). It meets at least twice a year.</t>
  </si>
  <si>
    <r>
      <rPr>
        <b/>
        <u/>
        <sz val="12"/>
        <color theme="1"/>
        <rFont val="Calibri"/>
        <family val="2"/>
        <charset val="238"/>
        <scheme val="minor"/>
      </rPr>
      <t>Individual investment:</t>
    </r>
    <r>
      <rPr>
        <sz val="12"/>
        <color theme="1"/>
        <rFont val="Calibri"/>
        <family val="2"/>
        <charset val="238"/>
        <scheme val="minor"/>
      </rPr>
      <t xml:space="preserve"> Replacement of a coal block with a gas source - STAGE III. - Elektrárny Opatovic, a.s.</t>
    </r>
  </si>
  <si>
    <t xml:space="preserve">The main objective of presented project is to replace existing coal-fired source with two new sources installed power by combined cycle gas turbines (CCGT, source 1) and heat recovery steam generators (HRSG, source 2). This project replaces the existing K2 coal-fired boiler, which will be shut down after the implementation of the project and will no longer be operated.Future state:
PT3 - Gas Turbine – Source 1 -  59,6MWe
P3 – Heat recovery steam generator (HRSG) and TG6  together  Source 2 - 56,5MWt and 65 MWe.  </t>
  </si>
  <si>
    <r>
      <rPr>
        <b/>
        <u/>
        <sz val="12"/>
        <color theme="1"/>
        <rFont val="Calibri"/>
        <family val="2"/>
        <charset val="238"/>
        <scheme val="minor"/>
      </rPr>
      <t>Individual investment:</t>
    </r>
    <r>
      <rPr>
        <sz val="12"/>
        <color theme="1"/>
        <rFont val="Calibri"/>
        <family val="2"/>
        <charset val="238"/>
        <scheme val="minor"/>
      </rPr>
      <t xml:space="preserve"> Replacement of a coal block with a gas source - STAGE IV - Elektrárny Opatovice, a.s.</t>
    </r>
  </si>
  <si>
    <t>The main objective of presented project is to replace existing coal-fired source with two new sources installed power by combined cycle gas turbines (CCGT, source 1) and heat recovery steam generators (HRSG, source 2)  PT3 - Gas Turbine – Source 1 -  65,6MWe, P3 – Heat recovery steam generator (HRSG) and TG6  together  Source 2 - 75,8MWt and 65 MWe. This project replaces part of the output of the existing K3 coal-fired boiler.</t>
  </si>
  <si>
    <r>
      <rPr>
        <b/>
        <u/>
        <sz val="12"/>
        <color theme="1"/>
        <rFont val="Calibri"/>
        <family val="2"/>
        <charset val="238"/>
        <scheme val="minor"/>
      </rPr>
      <t>Individual investment:</t>
    </r>
    <r>
      <rPr>
        <sz val="12"/>
        <color theme="1"/>
        <rFont val="Calibri"/>
        <family val="2"/>
        <charset val="238"/>
        <scheme val="minor"/>
      </rPr>
      <t xml:space="preserve">
PPC (including storage) Transition to low-emission heat and power generation, stage 2. Energotrans, a.s. (ČEZ)</t>
    </r>
  </si>
  <si>
    <t>The subject of the project is the replacement of the heat source in the thermal energy supply system with a change of the fuel base from coal to natural gas in combination with a high-efficiency CHP.</t>
  </si>
  <si>
    <r>
      <rPr>
        <b/>
        <u/>
        <sz val="12"/>
        <color theme="1"/>
        <rFont val="Calibri"/>
        <family val="2"/>
        <charset val="238"/>
        <scheme val="minor"/>
      </rPr>
      <t>Individual investment:</t>
    </r>
    <r>
      <rPr>
        <sz val="12"/>
        <color theme="1"/>
        <rFont val="Calibri"/>
        <family val="2"/>
        <charset val="238"/>
        <scheme val="minor"/>
      </rPr>
      <t xml:space="preserve">
PPC (including storage) možná: Transition to low-emission heat and power generation, stage 3. Energotrans, a.s. (ČEZ)</t>
    </r>
  </si>
  <si>
    <r>
      <rPr>
        <b/>
        <u/>
        <sz val="12"/>
        <color theme="1"/>
        <rFont val="Calibri"/>
        <family val="2"/>
        <charset val="238"/>
        <scheme val="minor"/>
      </rPr>
      <t>Individual investment:</t>
    </r>
    <r>
      <rPr>
        <sz val="12"/>
        <color theme="1"/>
        <rFont val="Calibri"/>
        <family val="2"/>
        <charset val="238"/>
        <scheme val="minor"/>
      </rPr>
      <t xml:space="preserve"> Strategy for a green city - ZEVO Vráto</t>
    </r>
  </si>
  <si>
    <t>The main objective of the project is to install a new Waste-to-Energy (ZEVO) unit with state-of-the-art technology for combusting a mixture of municipal solid waste (MSW). ZEVO Vráto will be operated as a combined source of heat and power.</t>
  </si>
  <si>
    <r>
      <rPr>
        <b/>
        <u/>
        <sz val="12"/>
        <color theme="1"/>
        <rFont val="Calibri"/>
        <family val="2"/>
        <charset val="238"/>
        <scheme val="minor"/>
      </rPr>
      <t>Individual investment:</t>
    </r>
    <r>
      <rPr>
        <sz val="12"/>
        <color theme="1"/>
        <rFont val="Calibri"/>
        <family val="2"/>
        <charset val="238"/>
        <scheme val="minor"/>
      </rPr>
      <t xml:space="preserve">
ZEVO Opatovice / WtE Opatovice</t>
    </r>
  </si>
  <si>
    <t>The main goal of the project is the construction of a facility for the energy utilization of municipal waste with a capacity of 150,000 t/year, using waste from close driving distance, i.e. from municipalities and cities mainly from the Královéhradecky and Pardubice regions. Furthermore, there will be a reduction in CO2 production from fossil fuels and the consumption of primary non-renewable energy while maintaining the supply of heat to the local central heating distribution system in combination with the production of electricity.</t>
  </si>
  <si>
    <r>
      <rPr>
        <b/>
        <u/>
        <sz val="12"/>
        <color theme="1"/>
        <rFont val="Calibri"/>
        <family val="2"/>
        <charset val="238"/>
        <scheme val="minor"/>
      </rPr>
      <t>Individual investment:</t>
    </r>
    <r>
      <rPr>
        <sz val="12"/>
        <color theme="1"/>
        <rFont val="Calibri"/>
        <family val="2"/>
        <charset val="238"/>
        <scheme val="minor"/>
      </rPr>
      <t xml:space="preserve">
UL_PPC 100 MWth (150 Mwe), Trmice</t>
    </r>
  </si>
  <si>
    <t>The aim of the project UL_PPC 100 MWth (150 Mwe), Trmice is the construction of a steam-gas cycle (PPC) in the configuration of two combined cycle gas turbines (CCGT) incl. HRSG and one shared steam turbine with total thermal output to district heating system (DHS) of 100 MWth and electrical output 150 MWe. The new heat source will replace the heat from the existing coal-fired boilers K5, K6 supplied to the DHS as part of the phased renewal of the entire site.</t>
  </si>
  <si>
    <r>
      <rPr>
        <b/>
        <u/>
        <sz val="12"/>
        <color theme="1"/>
        <rFont val="Calibri"/>
        <family val="2"/>
        <charset val="238"/>
        <scheme val="minor"/>
      </rPr>
      <t>Individual investment:</t>
    </r>
    <r>
      <rPr>
        <sz val="12"/>
        <color theme="1"/>
        <rFont val="Calibri"/>
        <family val="2"/>
        <charset val="238"/>
        <scheme val="minor"/>
      </rPr>
      <t xml:space="preserve">
Renewal of the source - Energetics</t>
    </r>
  </si>
  <si>
    <t>The goal of the project is the decarbonization of the production block, which consists in the installation of a steam-gas unit.</t>
  </si>
  <si>
    <r>
      <rPr>
        <b/>
        <u/>
        <sz val="12"/>
        <color theme="1"/>
        <rFont val="Calibri"/>
        <family val="2"/>
        <charset val="238"/>
        <scheme val="minor"/>
      </rPr>
      <t>Individual investment:</t>
    </r>
    <r>
      <rPr>
        <sz val="12"/>
        <color theme="1"/>
        <rFont val="Calibri"/>
        <family val="2"/>
        <charset val="238"/>
        <scheme val="minor"/>
      </rPr>
      <t xml:space="preserve">
Heating plant T600</t>
    </r>
  </si>
  <si>
    <t>The existing lignite heating plant was put into operation in the 1960s and underwent a major renovation in the 1990s. Due to the poor technical condition of the facility and the need to address the stricter BREF LCP emission limits set by current and expected legislation after 2025, it was decided to shut down the heating plant; replacement with a new natural gas-based cogeneration source must take place by the end of 2027 at the latest.</t>
  </si>
  <si>
    <r>
      <rPr>
        <b/>
        <u/>
        <sz val="12"/>
        <color theme="1"/>
        <rFont val="Calibri"/>
        <family val="2"/>
        <charset val="238"/>
        <scheme val="minor"/>
      </rPr>
      <t>Individual investment:</t>
    </r>
    <r>
      <rPr>
        <sz val="12"/>
        <color theme="1"/>
        <rFont val="Calibri"/>
        <family val="2"/>
        <charset val="238"/>
        <scheme val="minor"/>
      </rPr>
      <t xml:space="preserve">
New energy source KD7</t>
    </r>
  </si>
  <si>
    <t>The presented project is focused on achieving energy savings and reducing CO2 emissions. The project addresses the comprehensive modernization of nitric acid production, where the existing two plants will be replaced and a new modern plant will be built instead. The modernization of the plant will also enable the shutdown of a fluidized bed boiler, which burns lignite. The project also includes instalation of a new turbine. The device meets the condition of electricity production through high-efficiency combined heat and power generation.</t>
  </si>
  <si>
    <r>
      <rPr>
        <b/>
        <u/>
        <sz val="12"/>
        <color theme="1"/>
        <rFont val="Calibri"/>
        <family val="2"/>
        <charset val="238"/>
        <scheme val="minor"/>
      </rPr>
      <t>Individual investment:</t>
    </r>
    <r>
      <rPr>
        <sz val="12"/>
        <color theme="1"/>
        <rFont val="Calibri"/>
        <family val="2"/>
        <charset val="238"/>
        <scheme val="minor"/>
      </rPr>
      <t xml:space="preserve">
Modernization and decarbonization of steel production</t>
    </r>
  </si>
  <si>
    <t>The proposed solution consists in changing the technology of steel production in Třinecké železárny with the aim of significantly reducing the emission footprint of production. The new technology consists in the production of steel in electric arc furnaces mainly from steel scrap, while the recyclability of steel is fully utilized and the main energy input is electrical energy (instead of the current coke and pulverized coal as part of "ore technology"). In addition to scrap, ore input can also be used in the production of steel in electric arc furnaces, namely so-called directly reduced iron, which is produced by reducing ore pellets using natural gas, carbon (or hydrogen).</t>
  </si>
  <si>
    <r>
      <rPr>
        <b/>
        <u/>
        <sz val="12"/>
        <color theme="1"/>
        <rFont val="Calibri"/>
        <family val="2"/>
        <charset val="238"/>
        <scheme val="minor"/>
      </rPr>
      <t>Individual investment:</t>
    </r>
    <r>
      <rPr>
        <sz val="12"/>
        <color theme="1"/>
        <rFont val="Calibri"/>
        <family val="2"/>
        <charset val="238"/>
        <scheme val="minor"/>
      </rPr>
      <t xml:space="preserve">
Modernisation of nitric acid production</t>
    </r>
  </si>
  <si>
    <t>The project is focused on replacing the current nitric acid production plants with a new nitric acid production plant. The installation of a new modern line for the production of nitric acid mainly brings savings in electricity. The reason is that the current technologies use electric engines to drive the turbogenerators. With the new line, the turbogenerator is driven by a steam turbine. The heat required to produce steam is generated in the boiler connected to the reactor during the combustion of ammonia. Excess steam is used to produce electricity or to supply steam to the plant premises.</t>
  </si>
  <si>
    <r>
      <rPr>
        <b/>
        <u/>
        <sz val="12"/>
        <color theme="1"/>
        <rFont val="Calibri"/>
        <family val="2"/>
        <charset val="238"/>
        <scheme val="minor"/>
      </rPr>
      <t>Individual investment:</t>
    </r>
    <r>
      <rPr>
        <sz val="12"/>
        <color theme="1"/>
        <rFont val="Calibri"/>
        <family val="2"/>
        <charset val="238"/>
        <scheme val="minor"/>
      </rPr>
      <t xml:space="preserve">
ALFAGEN – Modernisation of the melting and casting technology</t>
    </r>
  </si>
  <si>
    <t>The core of the project is mainly the acquisition of new technological equipment and machines, which will consume less natural gas and electricity thanks to modern technologies. The devices will be installed in the newly built hall, which will also be less energy demanding. The project is divided into two parts: 1) Replacement of the melting and direct casting process (ALUM), 2) Replacement of the melting and continuous casting process (ALUF).</t>
  </si>
  <si>
    <r>
      <rPr>
        <b/>
        <u/>
        <sz val="12"/>
        <color theme="1"/>
        <rFont val="Calibri"/>
        <family val="2"/>
        <charset val="238"/>
        <scheme val="minor"/>
      </rPr>
      <t>Individual investment:</t>
    </r>
    <r>
      <rPr>
        <sz val="12"/>
        <color theme="1"/>
        <rFont val="Calibri"/>
        <family val="2"/>
        <charset val="238"/>
        <scheme val="minor"/>
      </rPr>
      <t xml:space="preserve">
Reduction of CO2 emissions during heat production</t>
    </r>
  </si>
  <si>
    <t>The primary objective of the project is to transition from burning coal to sustainable energy sources, specifically biomass, while ensuring sufficient heat and electricity capacity for a plant and for supplying heat to the nearby town.</t>
  </si>
  <si>
    <r>
      <rPr>
        <b/>
        <u/>
        <sz val="12"/>
        <color theme="1"/>
        <rFont val="Calibri"/>
        <family val="2"/>
        <charset val="238"/>
        <scheme val="minor"/>
      </rPr>
      <t>Individual investment:</t>
    </r>
    <r>
      <rPr>
        <sz val="12"/>
        <color theme="1"/>
        <rFont val="Calibri"/>
        <family val="2"/>
        <charset val="238"/>
        <scheme val="minor"/>
      </rPr>
      <t xml:space="preserve">
New Polymerization Plant</t>
    </r>
  </si>
  <si>
    <t>The project concerns the replacement of outdated polymerization technology with regard to modern procedures and technical, ecological, energy and economic aspects of operation.</t>
  </si>
  <si>
    <r>
      <rPr>
        <b/>
        <u/>
        <sz val="12"/>
        <color theme="1"/>
        <rFont val="Calibri"/>
        <family val="2"/>
        <charset val="238"/>
        <scheme val="minor"/>
      </rPr>
      <t>Individual investment:</t>
    </r>
    <r>
      <rPr>
        <sz val="12"/>
        <color theme="1"/>
        <rFont val="Calibri"/>
        <family val="2"/>
        <charset val="238"/>
        <scheme val="minor"/>
      </rPr>
      <t xml:space="preserve">
Decarbonisation of the Karviná CHP Plant – part: Multi-fuel Boiler with Combined Heat and Power Generation and Gas-fired CHP Installation with Combined Heat and Power Generation</t>
    </r>
  </si>
  <si>
    <t>The present project addresses the phase-out of firing coal and its replacement by firing refuse-derived fuel (RDF) and biomass in a multi-fuel boiler along with natural gas at other energy installations. The project replaces a coal-fired heat source in a district heating system with a new installation. The project involves the construction of new energy installations, a change of fuels, and an increase in efficiency.</t>
  </si>
  <si>
    <r>
      <rPr>
        <b/>
        <u/>
        <sz val="12"/>
        <color theme="1"/>
        <rFont val="Calibri"/>
        <family val="2"/>
        <charset val="238"/>
        <scheme val="minor"/>
      </rPr>
      <t>Individual investment:</t>
    </r>
    <r>
      <rPr>
        <sz val="12"/>
        <color theme="1"/>
        <rFont val="Calibri"/>
        <family val="2"/>
        <charset val="238"/>
        <scheme val="minor"/>
      </rPr>
      <t xml:space="preserve">
Modernisation of the Olomouc CHP Plant – Part: Multi-Fuel Boiler and Gas-fired CHP Unit</t>
    </r>
  </si>
  <si>
    <t>CZ07 Střední Morava</t>
  </si>
  <si>
    <t>The retrofit of the fluidised bed boiler to pass from firing brown or hard coal to refuse-derived fuel (RDF) and biomass.</t>
  </si>
  <si>
    <r>
      <rPr>
        <b/>
        <u/>
        <sz val="12"/>
        <color theme="1"/>
        <rFont val="Calibri"/>
        <family val="2"/>
        <charset val="238"/>
        <scheme val="minor"/>
      </rPr>
      <t>Individual investment:</t>
    </r>
    <r>
      <rPr>
        <sz val="12"/>
        <color theme="1"/>
        <rFont val="Calibri"/>
        <family val="2"/>
        <charset val="238"/>
        <scheme val="minor"/>
      </rPr>
      <t xml:space="preserve">
CV_PM 45 MW EPR, Prunéřov</t>
    </r>
  </si>
  <si>
    <t>The subject of the project is the construction of a gas power plant consisting of 4 gas engines while the heat supply from the coal-fired units will be phased out.</t>
  </si>
  <si>
    <r>
      <rPr>
        <b/>
        <u/>
        <sz val="12"/>
        <color theme="1"/>
        <rFont val="Calibri"/>
        <family val="2"/>
        <charset val="238"/>
        <scheme val="minor"/>
      </rPr>
      <t>Scheme:</t>
    </r>
    <r>
      <rPr>
        <sz val="12"/>
        <color theme="1"/>
        <rFont val="Calibri"/>
        <family val="2"/>
        <charset val="238"/>
        <scheme val="minor"/>
      </rPr>
      <t xml:space="preserve">
Installation of photovoltaic power plants in households (RES+ programme)</t>
    </r>
  </si>
  <si>
    <t>Support is provided for the acquisition and installation of a new photovoltaic system up to 10 kWp connected to indoor electricity distribution system, intended for the production of electricity with priority use of the energy produced in the residential parts of the building, the supply of unused energy to distribution system or its use in the local energy community to which the building belongs is connected to. For sake of grid stability, energy storage technologies can be supported as a part of the project.</t>
  </si>
  <si>
    <t>Stakeholder consultation on the draft of this scheme resulted in a consensus view with the intention to bring the project to the closest possible meeting of the Modernisation Fund Investment Committee in 2024.</t>
  </si>
  <si>
    <r>
      <rPr>
        <b/>
        <u/>
        <sz val="12"/>
        <color theme="1"/>
        <rFont val="Calibri"/>
        <family val="2"/>
        <charset val="238"/>
        <scheme val="minor"/>
      </rPr>
      <t>Scheme:</t>
    </r>
    <r>
      <rPr>
        <sz val="12"/>
        <color theme="1"/>
        <rFont val="Calibri"/>
        <family val="2"/>
        <charset val="238"/>
        <scheme val="minor"/>
      </rPr>
      <t xml:space="preserve">
Aid for installation of photovoltaic power plants to address self-consumption of energy (in enterprises;
RES+ programme)</t>
    </r>
  </si>
  <si>
    <t>Investment aid for new installed capacity of photovoltaic power plants to address self-consumption of energy in enterprises, as a consequence of addressing the volatility of energy prices and in particular to accelerate the transition to self-consumption of renewable energy.</t>
  </si>
  <si>
    <r>
      <rPr>
        <b/>
        <u/>
        <sz val="12"/>
        <color theme="1"/>
        <rFont val="Calibri"/>
        <family val="2"/>
        <charset val="238"/>
        <scheme val="minor"/>
      </rPr>
      <t>Scheme:</t>
    </r>
    <r>
      <rPr>
        <sz val="12"/>
        <color theme="1"/>
        <rFont val="Calibri"/>
        <family val="2"/>
        <charset val="238"/>
        <scheme val="minor"/>
      </rPr>
      <t xml:space="preserve">
Modernisation of public transport – electric and H2 passenger trains
(TRANSGov programme)</t>
    </r>
  </si>
  <si>
    <t>The aim of the investment is to reduce energy consumption in regional public railway transport by replacement of diesel vehicle units by low-emission rolling stock and modernisation of electricity-driven multiple units. Passenger transport rolling stock with alternative drive (electric power transmission, possibly in combination with battery and hydrogen) for passenger transport is supported.</t>
  </si>
  <si>
    <r>
      <rPr>
        <b/>
        <u/>
        <sz val="12"/>
        <color theme="1"/>
        <rFont val="Calibri"/>
        <family val="2"/>
        <charset val="238"/>
        <scheme val="minor"/>
      </rPr>
      <t>Scheme:</t>
    </r>
    <r>
      <rPr>
        <sz val="12"/>
        <color theme="1"/>
        <rFont val="Calibri"/>
        <family val="2"/>
        <charset val="238"/>
        <scheme val="minor"/>
      </rPr>
      <t xml:space="preserve">
Modernisation of public transport – buses, trolley buses and tramways (TRANSGov programme)</t>
    </r>
  </si>
  <si>
    <t>The scheme deals with measures leading to the fulfilment of the goals of so-called clean mobility and increasing the share of RES in public transport. It also aims to improve air quality and reduce emissions of CO2 in public transport by modernisation and switch to low-emission vehicles. Electricity-driven and H2 buses, (partial) trolley buses and tramways for public passenger transport would be supported.</t>
  </si>
  <si>
    <r>
      <rPr>
        <b/>
        <u/>
        <sz val="12"/>
        <color theme="1"/>
        <rFont val="Calibri"/>
        <family val="2"/>
        <charset val="238"/>
        <scheme val="minor"/>
      </rPr>
      <t>Individual investments:</t>
    </r>
    <r>
      <rPr>
        <sz val="12"/>
        <color theme="1"/>
        <rFont val="Calibri"/>
        <family val="2"/>
        <charset val="238"/>
        <scheme val="minor"/>
      </rPr>
      <t xml:space="preserve">
H</t>
    </r>
    <r>
      <rPr>
        <vertAlign val="subscript"/>
        <sz val="12"/>
        <color theme="1"/>
        <rFont val="Calibri"/>
        <family val="2"/>
        <charset val="238"/>
        <scheme val="minor"/>
      </rPr>
      <t>2</t>
    </r>
    <r>
      <rPr>
        <sz val="12"/>
        <color theme="1"/>
        <rFont val="Calibri"/>
        <family val="2"/>
        <charset val="238"/>
        <scheme val="minor"/>
      </rPr>
      <t xml:space="preserve"> infrastructure projects (GREENGAS programme)</t>
    </r>
  </si>
  <si>
    <t>planned</t>
  </si>
  <si>
    <t>Support for individual projects concerning H2 infrastructure (Several projects are envisaged in connection with Sovereignty Seal projects with Germany)</t>
  </si>
  <si>
    <t>Yes, pending</t>
  </si>
  <si>
    <t>2Q/2024</t>
  </si>
  <si>
    <r>
      <rPr>
        <b/>
        <u/>
        <sz val="12"/>
        <color theme="1"/>
        <rFont val="Calibri"/>
        <family val="2"/>
        <charset val="238"/>
        <scheme val="minor"/>
      </rPr>
      <t>Individual investments:</t>
    </r>
    <r>
      <rPr>
        <sz val="12"/>
        <color theme="1"/>
        <rFont val="Calibri"/>
        <family val="2"/>
        <charset val="238"/>
        <scheme val="minor"/>
      </rPr>
      <t xml:space="preserve">
Individual innovative &amp; sovereignty seals projects: in 2024, the project proposed is "H2@GasNet Distribution Network"
(I+ programme)</t>
    </r>
  </si>
  <si>
    <t>Aid for innovative projects receiving support from Innovation Fund in their measures falling into Modernisation Fund</t>
  </si>
  <si>
    <r>
      <rPr>
        <b/>
        <u/>
        <sz val="12"/>
        <color theme="1"/>
        <rFont val="Calibri"/>
        <family val="2"/>
        <charset val="238"/>
        <scheme val="minor"/>
      </rPr>
      <t>Scheme:</t>
    </r>
    <r>
      <rPr>
        <sz val="12"/>
        <color theme="1"/>
        <rFont val="Calibri"/>
        <family val="2"/>
        <charset val="238"/>
        <scheme val="minor"/>
      </rPr>
      <t xml:space="preserve">
Electric energy standalone accumulation
(RES+ programme)</t>
    </r>
  </si>
  <si>
    <t>Support of standalone accumulation of electric energy produced from PV power plants</t>
  </si>
  <si>
    <r>
      <rPr>
        <b/>
        <u/>
        <sz val="12"/>
        <color theme="1"/>
        <rFont val="Calibri"/>
        <family val="2"/>
        <charset val="238"/>
        <scheme val="minor"/>
      </rPr>
      <t>Scheme:</t>
    </r>
    <r>
      <rPr>
        <sz val="12"/>
        <color theme="1"/>
        <rFont val="Calibri"/>
        <family val="2"/>
        <charset val="238"/>
        <scheme val="minor"/>
      </rPr>
      <t xml:space="preserve">
New buildings in higher energy standard
(ENERGov programme)</t>
    </r>
  </si>
  <si>
    <t>Aid for construction of new buildings in higher than passive energy standard (active buildings)</t>
  </si>
  <si>
    <r>
      <rPr>
        <b/>
        <u/>
        <sz val="12"/>
        <color theme="1"/>
        <rFont val="Calibri"/>
        <family val="2"/>
        <charset val="238"/>
        <scheme val="minor"/>
      </rPr>
      <t>Scheme:</t>
    </r>
    <r>
      <rPr>
        <sz val="12"/>
        <color theme="1"/>
        <rFont val="Calibri"/>
        <family val="2"/>
        <charset val="238"/>
        <scheme val="minor"/>
      </rPr>
      <t xml:space="preserve">
Freight and freight train transport
(TRANSCom programme)</t>
    </r>
  </si>
  <si>
    <t>Measures to increase energy efficiency in freight and freight train commercial transport</t>
  </si>
  <si>
    <r>
      <rPr>
        <b/>
        <u/>
        <sz val="12"/>
        <color theme="1"/>
        <rFont val="Calibri"/>
        <family val="2"/>
        <charset val="238"/>
        <scheme val="minor"/>
      </rPr>
      <t>Scheme:</t>
    </r>
    <r>
      <rPr>
        <sz val="12"/>
        <color theme="1"/>
        <rFont val="Calibri"/>
        <family val="2"/>
        <charset val="238"/>
        <scheme val="minor"/>
      </rPr>
      <t xml:space="preserve">
Support tool for production/use of H</t>
    </r>
    <r>
      <rPr>
        <vertAlign val="subscript"/>
        <sz val="12"/>
        <color theme="1"/>
        <rFont val="Calibri"/>
        <family val="2"/>
        <charset val="238"/>
        <scheme val="minor"/>
      </rPr>
      <t xml:space="preserve">2
</t>
    </r>
    <r>
      <rPr>
        <sz val="12"/>
        <color theme="1"/>
        <rFont val="Calibri"/>
        <family val="2"/>
        <charset val="238"/>
        <scheme val="minor"/>
      </rPr>
      <t>(GREENGAS programme)</t>
    </r>
  </si>
  <si>
    <r>
      <t>Measures to support building of infrastructure for production and use of H</t>
    </r>
    <r>
      <rPr>
        <vertAlign val="subscript"/>
        <sz val="12"/>
        <color theme="1"/>
        <rFont val="Calibri"/>
        <family val="2"/>
        <charset val="238"/>
        <scheme val="minor"/>
      </rPr>
      <t>2</t>
    </r>
  </si>
  <si>
    <r>
      <rPr>
        <b/>
        <u/>
        <sz val="12"/>
        <color theme="1"/>
        <rFont val="Calibri"/>
        <family val="2"/>
        <charset val="238"/>
        <scheme val="minor"/>
      </rPr>
      <t>Scheme:</t>
    </r>
    <r>
      <rPr>
        <sz val="12"/>
        <color theme="1"/>
        <rFont val="Calibri"/>
        <family val="2"/>
        <charset val="238"/>
        <scheme val="minor"/>
      </rPr>
      <t xml:space="preserve">
Electricity grids modernisation and development
(ELEGRID programme)</t>
    </r>
  </si>
  <si>
    <t>Modernisation and development of electricity grids (distribution and transmission networks)</t>
  </si>
  <si>
    <r>
      <rPr>
        <b/>
        <u/>
        <sz val="12"/>
        <color theme="1"/>
        <rFont val="Calibri"/>
        <family val="2"/>
        <charset val="238"/>
        <scheme val="minor"/>
      </rPr>
      <t>Scheme:</t>
    </r>
    <r>
      <rPr>
        <sz val="12"/>
        <color theme="1"/>
        <rFont val="Calibri"/>
        <family val="2"/>
        <charset val="238"/>
        <scheme val="minor"/>
      </rPr>
      <t xml:space="preserve">
Energy communities (KOMUNERG programme)</t>
    </r>
  </si>
  <si>
    <t>Aid for establishment of energy communities</t>
  </si>
  <si>
    <t>bMS</t>
  </si>
  <si>
    <t>Year</t>
  </si>
  <si>
    <t>Column1</t>
  </si>
  <si>
    <t>Column2</t>
  </si>
  <si>
    <t>-</t>
  </si>
  <si>
    <t>Bulgaria</t>
  </si>
  <si>
    <t>Estonia</t>
  </si>
  <si>
    <t>Greece</t>
  </si>
  <si>
    <t>Croatia</t>
  </si>
  <si>
    <t>Latvia</t>
  </si>
  <si>
    <t>Lithuania</t>
  </si>
  <si>
    <t>Hungary</t>
  </si>
  <si>
    <t>Poland</t>
  </si>
  <si>
    <t>Portugal</t>
  </si>
  <si>
    <t>Romania</t>
  </si>
  <si>
    <t>Slovenia</t>
  </si>
  <si>
    <t>Slovakia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</si>
</sst>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0\ &quot;MWh&quot;"/>
    <numFmt numFmtId="166" formatCode="0.00\ &quot;tCO2&quot;"/>
    <numFmt numFmtId="167" formatCode="0.00\ &quot;€/tCO2&quot;"/>
    <numFmt numFmtId="168" formatCode="yyyy\-mm\-dd;@"/>
    <numFmt numFmtId="169" formatCode="0.00\ &quot;MW&quot;"/>
  </numFmts>
  <fonts count="38" x14ac:knownFonts="1">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family val="2"/>
      <charset val="238"/>
      <scheme val="minor"/>
    </font>
    <font>
      <sz val="11"/>
      <color rgb="FF000000"/>
      <name val="Calibri"/>
      <family val="2"/>
      <charset val="238"/>
      <scheme val="minor"/>
    </font>
    <font>
      <i/>
      <sz val="11"/>
      <color rgb="FF000000"/>
      <name val="Calibri"/>
      <family val="2"/>
      <charset val="238"/>
      <scheme val="minor"/>
    </font>
    <font>
      <b/>
      <i/>
      <sz val="11"/>
      <color rgb="FF000000"/>
      <name val="Calibri"/>
      <family val="2"/>
      <charset val="238"/>
      <scheme val="minor"/>
    </font>
    <font>
      <b/>
      <sz val="11"/>
      <color rgb="FF000000"/>
      <name val="Calibri"/>
      <family val="2"/>
      <charset val="238"/>
      <scheme val="minor"/>
    </font>
    <font>
      <sz val="16"/>
      <color theme="1"/>
      <name val="Calibri"/>
      <family val="2"/>
      <scheme val="minor"/>
    </font>
    <font>
      <b/>
      <sz val="9"/>
      <color indexed="81"/>
      <name val="Tahoma"/>
      <family val="2"/>
      <charset val="238"/>
    </font>
    <font>
      <sz val="12"/>
      <name val="Calibri"/>
      <family val="2"/>
      <charset val="238"/>
      <scheme val="minor"/>
    </font>
    <font>
      <sz val="9"/>
      <color indexed="81"/>
      <name val="Tahoma"/>
      <family val="2"/>
      <charset val="238"/>
    </font>
    <font>
      <b/>
      <u/>
      <sz val="12"/>
      <color theme="1"/>
      <name val="Calibri"/>
      <family val="2"/>
      <charset val="238"/>
      <scheme val="minor"/>
    </font>
    <font>
      <vertAlign val="subscript"/>
      <sz val="12"/>
      <color theme="1"/>
      <name val="Calibri"/>
      <family val="2"/>
      <charset val="238"/>
      <scheme val="minor"/>
    </font>
  </fonts>
  <fills count="11">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4">
    <xf numFmtId="0" fontId="0" fillId="0" borderId="0"/>
    <xf numFmtId="0" fontId="2" fillId="0" borderId="0"/>
    <xf numFmtId="0" fontId="4" fillId="0" borderId="0" applyNumberFormat="0" applyFill="0" applyBorder="0" applyAlignment="0" applyProtection="0"/>
    <xf numFmtId="0" fontId="22" fillId="0" borderId="0"/>
  </cellStyleXfs>
  <cellXfs count="207">
    <xf numFmtId="0" fontId="0" fillId="0" borderId="0" xfId="0"/>
    <xf numFmtId="0" fontId="2" fillId="0" borderId="0" xfId="1"/>
    <xf numFmtId="0" fontId="2" fillId="9" borderId="0" xfId="1" applyFill="1"/>
    <xf numFmtId="0" fontId="2" fillId="10" borderId="0" xfId="1" applyFill="1"/>
    <xf numFmtId="0" fontId="2" fillId="7" borderId="0" xfId="1" applyFill="1"/>
    <xf numFmtId="0" fontId="5" fillId="7" borderId="0" xfId="1" applyFont="1" applyFill="1" applyAlignment="1">
      <alignment vertical="center" wrapText="1"/>
    </xf>
    <xf numFmtId="0" fontId="6" fillId="7" borderId="0" xfId="1" applyFont="1" applyFill="1" applyAlignment="1">
      <alignment horizontal="center" wrapText="1"/>
    </xf>
    <xf numFmtId="0" fontId="4" fillId="7" borderId="0" xfId="2" applyFill="1" applyAlignment="1">
      <alignment wrapText="1"/>
    </xf>
    <xf numFmtId="0" fontId="2" fillId="7" borderId="0" xfId="1" applyFill="1" applyAlignment="1">
      <alignment wrapText="1"/>
    </xf>
    <xf numFmtId="0" fontId="4" fillId="7" borderId="0" xfId="2" applyFill="1"/>
    <xf numFmtId="0" fontId="3" fillId="7" borderId="0" xfId="1" applyFont="1" applyFill="1"/>
    <xf numFmtId="0" fontId="5" fillId="4" borderId="0" xfId="1" applyFont="1" applyFill="1" applyAlignment="1">
      <alignment vertical="center" wrapText="1"/>
    </xf>
    <xf numFmtId="0" fontId="7" fillId="0" borderId="0" xfId="0" applyFont="1"/>
    <xf numFmtId="0" fontId="0" fillId="7"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4" borderId="0" xfId="1" applyFill="1" applyAlignment="1">
      <alignment horizontal="center"/>
    </xf>
    <xf numFmtId="0" fontId="2" fillId="10" borderId="0" xfId="1" applyFill="1" applyAlignment="1">
      <alignment horizontal="center"/>
    </xf>
    <xf numFmtId="0" fontId="18" fillId="10" borderId="0" xfId="1" applyFont="1" applyFill="1" applyAlignment="1">
      <alignment horizontal="left" vertical="center"/>
    </xf>
    <xf numFmtId="0" fontId="19" fillId="10" borderId="0" xfId="1" applyFont="1" applyFill="1" applyAlignment="1">
      <alignment vertical="center" wrapText="1"/>
    </xf>
    <xf numFmtId="0" fontId="11" fillId="10" borderId="8" xfId="1" applyFont="1" applyFill="1" applyBorder="1" applyAlignment="1">
      <alignment horizontal="center" vertical="top"/>
    </xf>
    <xf numFmtId="0" fontId="13" fillId="10" borderId="13" xfId="1" applyFont="1" applyFill="1" applyBorder="1" applyAlignment="1">
      <alignment vertical="top" wrapText="1"/>
    </xf>
    <xf numFmtId="0" fontId="9" fillId="2" borderId="26" xfId="0" applyFont="1" applyFill="1" applyBorder="1" applyAlignment="1">
      <alignment horizontal="center" vertical="center" wrapText="1"/>
    </xf>
    <xf numFmtId="4" fontId="0" fillId="0" borderId="0" xfId="0" applyNumberFormat="1"/>
    <xf numFmtId="164" fontId="0" fillId="0" borderId="0" xfId="0" applyNumberFormat="1"/>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164" fontId="9" fillId="0" borderId="6" xfId="0" applyNumberFormat="1" applyFont="1" applyBorder="1" applyAlignment="1">
      <alignment horizontal="right"/>
    </xf>
    <xf numFmtId="0" fontId="9" fillId="2" borderId="32" xfId="0" applyFont="1" applyFill="1" applyBorder="1" applyAlignment="1">
      <alignment horizontal="center" vertical="center" wrapText="1"/>
    </xf>
    <xf numFmtId="0" fontId="0" fillId="10" borderId="25" xfId="0" applyFill="1" applyBorder="1"/>
    <xf numFmtId="0" fontId="0" fillId="10" borderId="5" xfId="0" applyFill="1" applyBorder="1"/>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165" fontId="9" fillId="0" borderId="6" xfId="0" applyNumberFormat="1" applyFont="1" applyBorder="1" applyAlignment="1">
      <alignment horizontal="right"/>
    </xf>
    <xf numFmtId="166" fontId="9" fillId="0" borderId="6" xfId="0" applyNumberFormat="1" applyFont="1" applyBorder="1" applyAlignment="1">
      <alignment horizontal="right"/>
    </xf>
    <xf numFmtId="167" fontId="9" fillId="0" borderId="6" xfId="0" applyNumberFormat="1" applyFont="1" applyBorder="1" applyAlignment="1">
      <alignment horizontal="right"/>
    </xf>
    <xf numFmtId="4" fontId="0" fillId="0" borderId="19" xfId="0" applyNumberFormat="1" applyBorder="1"/>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34" xfId="0" applyFont="1" applyFill="1" applyBorder="1" applyAlignment="1">
      <alignment horizontal="center" vertical="center" wrapText="1"/>
    </xf>
    <xf numFmtId="166" fontId="9" fillId="0" borderId="36" xfId="0" applyNumberFormat="1" applyFont="1" applyBorder="1" applyAlignment="1">
      <alignment horizontal="right"/>
    </xf>
    <xf numFmtId="166" fontId="9" fillId="0" borderId="42" xfId="0" applyNumberFormat="1" applyFont="1" applyBorder="1" applyAlignment="1">
      <alignment horizontal="right"/>
    </xf>
    <xf numFmtId="167" fontId="9" fillId="0" borderId="42" xfId="0" applyNumberFormat="1" applyFont="1" applyBorder="1" applyAlignment="1">
      <alignment horizontal="right"/>
    </xf>
    <xf numFmtId="164" fontId="9" fillId="0" borderId="35" xfId="0" applyNumberFormat="1" applyFont="1" applyBorder="1" applyAlignment="1">
      <alignment horizontal="right"/>
    </xf>
    <xf numFmtId="164" fontId="9" fillId="0" borderId="36" xfId="0" applyNumberFormat="1" applyFont="1" applyBorder="1" applyAlignment="1">
      <alignment horizontal="right"/>
    </xf>
    <xf numFmtId="165" fontId="9" fillId="0" borderId="36" xfId="0" applyNumberFormat="1" applyFont="1" applyBorder="1" applyAlignment="1">
      <alignment horizontal="right"/>
    </xf>
    <xf numFmtId="165" fontId="9" fillId="0" borderId="40" xfId="0" applyNumberFormat="1" applyFont="1" applyBorder="1" applyAlignment="1">
      <alignment horizontal="right"/>
    </xf>
    <xf numFmtId="164" fontId="9" fillId="0" borderId="7" xfId="0" applyNumberFormat="1" applyFont="1" applyBorder="1" applyAlignment="1">
      <alignment horizontal="right"/>
    </xf>
    <xf numFmtId="165" fontId="9" fillId="0" borderId="27" xfId="0" applyNumberFormat="1" applyFont="1" applyBorder="1" applyAlignment="1">
      <alignment horizontal="right"/>
    </xf>
    <xf numFmtId="164" fontId="9" fillId="0" borderId="41" xfId="0" applyNumberFormat="1" applyFont="1" applyBorder="1" applyAlignment="1">
      <alignment horizontal="right"/>
    </xf>
    <xf numFmtId="164" fontId="9" fillId="0" borderId="42" xfId="0" applyNumberFormat="1" applyFont="1" applyBorder="1" applyAlignment="1">
      <alignment horizontal="right"/>
    </xf>
    <xf numFmtId="165" fontId="9" fillId="0" borderId="42" xfId="0" applyNumberFormat="1" applyFont="1" applyBorder="1" applyAlignment="1">
      <alignment horizontal="right"/>
    </xf>
    <xf numFmtId="165" fontId="9" fillId="0" borderId="43" xfId="0" applyNumberFormat="1" applyFont="1" applyBorder="1" applyAlignment="1">
      <alignment horizontal="right"/>
    </xf>
    <xf numFmtId="0" fontId="9" fillId="10" borderId="4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10" borderId="46"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9" fillId="10" borderId="51" xfId="0" applyFont="1" applyFill="1" applyBorder="1" applyAlignment="1">
      <alignment horizontal="center" vertical="center" wrapText="1"/>
    </xf>
    <xf numFmtId="0" fontId="9" fillId="10" borderId="47" xfId="0" applyFont="1" applyFill="1" applyBorder="1" applyAlignment="1">
      <alignment horizontal="center" vertical="center" wrapText="1"/>
    </xf>
    <xf numFmtId="0" fontId="9" fillId="10" borderId="43"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52" xfId="0" applyFont="1" applyFill="1" applyBorder="1" applyAlignment="1">
      <alignment horizontal="center" vertical="center" wrapText="1"/>
    </xf>
    <xf numFmtId="0" fontId="9" fillId="10" borderId="53" xfId="0" applyFont="1" applyFill="1" applyBorder="1" applyAlignment="1">
      <alignment horizontal="center" vertical="center" wrapText="1"/>
    </xf>
    <xf numFmtId="0" fontId="9" fillId="10" borderId="54" xfId="0" applyFont="1" applyFill="1" applyBorder="1" applyAlignment="1">
      <alignment horizontal="center" vertical="center" wrapText="1"/>
    </xf>
    <xf numFmtId="164" fontId="9" fillId="0" borderId="55" xfId="0" applyNumberFormat="1" applyFont="1" applyBorder="1" applyAlignment="1">
      <alignment horizontal="right"/>
    </xf>
    <xf numFmtId="164" fontId="9" fillId="0" borderId="39" xfId="0" applyNumberFormat="1" applyFont="1" applyBorder="1" applyAlignment="1">
      <alignment horizontal="right"/>
    </xf>
    <xf numFmtId="0" fontId="9" fillId="2" borderId="56" xfId="0" applyFont="1" applyFill="1" applyBorder="1" applyAlignment="1">
      <alignment horizontal="center" vertical="center" wrapText="1"/>
    </xf>
    <xf numFmtId="168" fontId="0" fillId="0" borderId="0" xfId="0" applyNumberFormat="1"/>
    <xf numFmtId="0" fontId="34" fillId="10" borderId="31" xfId="0" applyFont="1" applyFill="1" applyBorder="1" applyAlignment="1">
      <alignment horizontal="center" vertical="center" wrapText="1"/>
    </xf>
    <xf numFmtId="0" fontId="34" fillId="10" borderId="52" xfId="0" applyFont="1" applyFill="1" applyBorder="1" applyAlignment="1">
      <alignment horizontal="center" vertical="center" wrapText="1"/>
    </xf>
    <xf numFmtId="167" fontId="9" fillId="0" borderId="36" xfId="0" applyNumberFormat="1" applyFont="1" applyBorder="1" applyAlignment="1">
      <alignment horizontal="right"/>
    </xf>
    <xf numFmtId="0" fontId="9" fillId="10" borderId="27" xfId="0" applyFont="1" applyFill="1" applyBorder="1" applyAlignment="1">
      <alignment horizontal="center" vertical="center" wrapText="1"/>
    </xf>
    <xf numFmtId="165" fontId="9" fillId="0" borderId="35" xfId="0" applyNumberFormat="1" applyFont="1" applyBorder="1" applyAlignment="1">
      <alignment horizontal="right"/>
    </xf>
    <xf numFmtId="165" fontId="9" fillId="0" borderId="7" xfId="0" applyNumberFormat="1" applyFont="1" applyBorder="1" applyAlignment="1">
      <alignment horizontal="right"/>
    </xf>
    <xf numFmtId="165" fontId="9" fillId="0" borderId="41" xfId="0" applyNumberFormat="1" applyFont="1" applyBorder="1" applyAlignment="1">
      <alignment horizontal="right"/>
    </xf>
    <xf numFmtId="167" fontId="9" fillId="0" borderId="40" xfId="0" applyNumberFormat="1" applyFont="1" applyBorder="1" applyAlignment="1">
      <alignment horizontal="right"/>
    </xf>
    <xf numFmtId="167" fontId="9" fillId="0" borderId="27" xfId="0" applyNumberFormat="1" applyFont="1" applyBorder="1" applyAlignment="1">
      <alignment horizontal="right"/>
    </xf>
    <xf numFmtId="167" fontId="9" fillId="0" borderId="43" xfId="0" applyNumberFormat="1" applyFont="1" applyBorder="1" applyAlignment="1">
      <alignment horizontal="right"/>
    </xf>
    <xf numFmtId="169" fontId="9" fillId="0" borderId="6" xfId="0" applyNumberFormat="1" applyFont="1" applyBorder="1" applyAlignment="1">
      <alignment horizontal="right"/>
    </xf>
    <xf numFmtId="169" fontId="9" fillId="0" borderId="42" xfId="0" applyNumberFormat="1" applyFont="1" applyBorder="1" applyAlignment="1">
      <alignment horizontal="right"/>
    </xf>
    <xf numFmtId="169" fontId="9" fillId="0" borderId="36" xfId="0" applyNumberFormat="1" applyFont="1" applyBorder="1" applyAlignment="1">
      <alignment horizontal="right"/>
    </xf>
    <xf numFmtId="165" fontId="34" fillId="0" borderId="6" xfId="0" applyNumberFormat="1" applyFont="1" applyBorder="1" applyAlignment="1">
      <alignment horizontal="right"/>
    </xf>
    <xf numFmtId="4" fontId="9" fillId="0" borderId="6" xfId="0" applyNumberFormat="1" applyFont="1" applyBorder="1" applyAlignment="1">
      <alignment horizontal="center" vertical="center" wrapText="1"/>
    </xf>
    <xf numFmtId="4" fontId="9" fillId="0" borderId="26" xfId="0" applyNumberFormat="1" applyFont="1" applyBorder="1" applyAlignment="1">
      <alignment horizontal="center" vertical="center" wrapText="1"/>
    </xf>
    <xf numFmtId="164" fontId="9" fillId="0" borderId="29" xfId="0" applyNumberFormat="1" applyFont="1" applyBorder="1" applyAlignment="1">
      <alignment horizontal="center" vertical="center" wrapText="1"/>
    </xf>
    <xf numFmtId="0" fontId="9" fillId="0" borderId="29" xfId="0" applyFont="1" applyBorder="1" applyAlignment="1">
      <alignment horizontal="center" vertical="center" wrapText="1"/>
    </xf>
    <xf numFmtId="4" fontId="9" fillId="0" borderId="29" xfId="0" applyNumberFormat="1" applyFont="1" applyBorder="1" applyAlignment="1">
      <alignment horizontal="center" vertical="center" wrapText="1"/>
    </xf>
    <xf numFmtId="0" fontId="9" fillId="0" borderId="9" xfId="0" applyFont="1" applyBorder="1" applyAlignment="1">
      <alignment horizontal="center" vertical="center" wrapText="1"/>
    </xf>
    <xf numFmtId="4" fontId="9" fillId="0" borderId="9" xfId="0" applyNumberFormat="1" applyFont="1" applyBorder="1" applyAlignment="1">
      <alignment horizontal="center" vertical="center" wrapText="1"/>
    </xf>
    <xf numFmtId="4" fontId="9" fillId="0" borderId="7" xfId="0" applyNumberFormat="1" applyFont="1" applyBorder="1" applyAlignment="1">
      <alignment horizontal="center" vertical="center" wrapText="1"/>
    </xf>
    <xf numFmtId="164" fontId="9" fillId="0" borderId="30" xfId="0" applyNumberFormat="1" applyFont="1" applyBorder="1" applyAlignment="1">
      <alignment horizontal="center" vertical="center" wrapText="1"/>
    </xf>
    <xf numFmtId="0" fontId="9" fillId="0" borderId="30" xfId="0" applyFont="1" applyBorder="1" applyAlignment="1">
      <alignment horizontal="center" vertical="center" wrapText="1"/>
    </xf>
    <xf numFmtId="4" fontId="9" fillId="0" borderId="30" xfId="0" applyNumberFormat="1" applyFont="1" applyBorder="1" applyAlignment="1">
      <alignment horizontal="center" vertical="center" wrapText="1"/>
    </xf>
    <xf numFmtId="0" fontId="9" fillId="0" borderId="6" xfId="0" applyFont="1" applyBorder="1" applyAlignment="1">
      <alignment horizontal="center" vertical="center" wrapText="1"/>
    </xf>
    <xf numFmtId="14" fontId="9" fillId="0" borderId="9" xfId="0" applyNumberFormat="1" applyFont="1" applyBorder="1" applyAlignment="1">
      <alignment horizontal="center" vertical="center" wrapText="1"/>
    </xf>
    <xf numFmtId="164" fontId="9" fillId="0" borderId="57" xfId="0" applyNumberFormat="1" applyFont="1" applyBorder="1" applyAlignment="1">
      <alignment horizontal="center" vertical="center" wrapText="1"/>
    </xf>
    <xf numFmtId="164" fontId="34" fillId="0" borderId="55" xfId="0" applyNumberFormat="1" applyFont="1" applyBorder="1" applyAlignment="1">
      <alignment horizontal="right"/>
    </xf>
    <xf numFmtId="164" fontId="34" fillId="0" borderId="39" xfId="0" applyNumberFormat="1" applyFont="1" applyBorder="1" applyAlignment="1">
      <alignment horizontal="right"/>
    </xf>
    <xf numFmtId="14" fontId="9" fillId="0" borderId="35" xfId="0" applyNumberFormat="1" applyFont="1" applyBorder="1" applyAlignment="1">
      <alignment horizontal="center" vertical="center"/>
    </xf>
    <xf numFmtId="0" fontId="9" fillId="0" borderId="36" xfId="0" applyFont="1" applyBorder="1" applyAlignment="1">
      <alignment horizontal="center" vertical="center" wrapText="1"/>
    </xf>
    <xf numFmtId="168" fontId="9" fillId="0" borderId="44" xfId="0" applyNumberFormat="1" applyFont="1" applyBorder="1" applyAlignment="1">
      <alignment horizontal="center" vertical="center"/>
    </xf>
    <xf numFmtId="14" fontId="9" fillId="0" borderId="36" xfId="0" applyNumberFormat="1" applyFont="1" applyBorder="1" applyAlignment="1">
      <alignment horizontal="center" vertical="center"/>
    </xf>
    <xf numFmtId="14" fontId="9" fillId="0" borderId="46" xfId="0" applyNumberFormat="1" applyFont="1" applyBorder="1" applyAlignment="1">
      <alignment horizontal="center" vertical="center"/>
    </xf>
    <xf numFmtId="0" fontId="34" fillId="0" borderId="6" xfId="0" applyFont="1" applyBorder="1" applyAlignment="1">
      <alignment horizontal="center" vertical="center" wrapText="1"/>
    </xf>
    <xf numFmtId="0" fontId="9" fillId="0" borderId="44" xfId="0" applyFont="1" applyBorder="1" applyAlignment="1">
      <alignment horizontal="center" vertical="center"/>
    </xf>
    <xf numFmtId="0" fontId="9" fillId="0" borderId="40" xfId="0" applyFont="1" applyBorder="1" applyAlignment="1">
      <alignment horizontal="center" vertical="center"/>
    </xf>
    <xf numFmtId="14" fontId="9" fillId="0" borderId="7" xfId="0" applyNumberFormat="1" applyFont="1" applyBorder="1" applyAlignment="1">
      <alignment horizontal="center" vertical="center"/>
    </xf>
    <xf numFmtId="168" fontId="9" fillId="0" borderId="30" xfId="0" applyNumberFormat="1" applyFont="1" applyBorder="1" applyAlignment="1">
      <alignment horizontal="center" vertical="center"/>
    </xf>
    <xf numFmtId="14" fontId="9" fillId="0" borderId="6" xfId="0" applyNumberFormat="1" applyFont="1" applyBorder="1" applyAlignment="1">
      <alignment horizontal="center" vertical="center"/>
    </xf>
    <xf numFmtId="14" fontId="9" fillId="0" borderId="34" xfId="0" applyNumberFormat="1" applyFont="1" applyBorder="1" applyAlignment="1">
      <alignment horizontal="center" vertical="center"/>
    </xf>
    <xf numFmtId="0" fontId="9" fillId="0" borderId="30" xfId="0" applyFont="1" applyBorder="1" applyAlignment="1">
      <alignment horizontal="center" vertical="center"/>
    </xf>
    <xf numFmtId="0" fontId="9" fillId="0" borderId="27" xfId="0" applyFont="1" applyBorder="1" applyAlignment="1">
      <alignment horizontal="center" vertical="center"/>
    </xf>
    <xf numFmtId="0" fontId="9" fillId="0" borderId="39" xfId="0" applyFont="1" applyBorder="1" applyAlignment="1">
      <alignment horizontal="center" vertical="center" wrapText="1"/>
    </xf>
    <xf numFmtId="168" fontId="9" fillId="0" borderId="56" xfId="0" applyNumberFormat="1" applyFont="1" applyBorder="1" applyAlignment="1">
      <alignment horizontal="center" vertical="center"/>
    </xf>
    <xf numFmtId="14" fontId="9" fillId="0" borderId="39" xfId="0" applyNumberFormat="1" applyFont="1" applyBorder="1" applyAlignment="1">
      <alignment horizontal="center" vertical="center"/>
    </xf>
    <xf numFmtId="14" fontId="9" fillId="0" borderId="53" xfId="0" applyNumberFormat="1" applyFont="1" applyBorder="1" applyAlignment="1">
      <alignment horizontal="center" vertical="center"/>
    </xf>
    <xf numFmtId="0" fontId="9" fillId="0" borderId="56" xfId="0" applyFont="1" applyBorder="1" applyAlignment="1">
      <alignment horizontal="center" vertical="center"/>
    </xf>
    <xf numFmtId="0" fontId="9" fillId="0" borderId="54" xfId="0" applyFont="1" applyBorder="1" applyAlignment="1">
      <alignment horizontal="center" vertical="center"/>
    </xf>
    <xf numFmtId="14" fontId="9" fillId="0" borderId="55" xfId="0" applyNumberFormat="1" applyFont="1" applyBorder="1" applyAlignment="1">
      <alignment horizontal="center" vertical="center"/>
    </xf>
    <xf numFmtId="14" fontId="9" fillId="0" borderId="39" xfId="0" applyNumberFormat="1" applyFont="1" applyBorder="1" applyAlignment="1">
      <alignment horizontal="center" vertical="center" wrapText="1"/>
    </xf>
    <xf numFmtId="14" fontId="9" fillId="0" borderId="41" xfId="0" applyNumberFormat="1" applyFont="1" applyBorder="1" applyAlignment="1">
      <alignment horizontal="center" vertical="center"/>
    </xf>
    <xf numFmtId="0" fontId="9" fillId="0" borderId="42" xfId="0" applyFont="1" applyBorder="1" applyAlignment="1">
      <alignment horizontal="center" vertical="center"/>
    </xf>
    <xf numFmtId="168" fontId="9" fillId="0" borderId="45" xfId="0" applyNumberFormat="1" applyFont="1" applyBorder="1" applyAlignment="1">
      <alignment horizontal="center" vertical="center"/>
    </xf>
    <xf numFmtId="14" fontId="9" fillId="0" borderId="42" xfId="0" applyNumberFormat="1" applyFont="1" applyBorder="1" applyAlignment="1">
      <alignment horizontal="center" vertical="center"/>
    </xf>
    <xf numFmtId="0" fontId="9" fillId="0" borderId="47" xfId="0" applyFont="1" applyBorder="1" applyAlignment="1">
      <alignment horizontal="center" vertical="center" wrapText="1"/>
    </xf>
    <xf numFmtId="0" fontId="9" fillId="0" borderId="45" xfId="0" applyFont="1" applyBorder="1" applyAlignment="1">
      <alignment horizontal="center" vertical="center"/>
    </xf>
    <xf numFmtId="0" fontId="9" fillId="0" borderId="43" xfId="0" applyFont="1" applyBorder="1" applyAlignment="1">
      <alignment horizontal="center" vertical="center"/>
    </xf>
    <xf numFmtId="164" fontId="9" fillId="0" borderId="56" xfId="0" applyNumberFormat="1" applyFont="1" applyBorder="1" applyAlignment="1">
      <alignment horizontal="center" vertical="center" wrapText="1"/>
    </xf>
    <xf numFmtId="0" fontId="9" fillId="2" borderId="27" xfId="0" applyFont="1" applyFill="1" applyBorder="1" applyAlignment="1">
      <alignment horizontal="center" vertical="center" wrapText="1"/>
    </xf>
    <xf numFmtId="0" fontId="1" fillId="7" borderId="0" xfId="1" applyFont="1" applyFill="1"/>
    <xf numFmtId="0" fontId="1" fillId="0" borderId="0" xfId="0" applyFont="1"/>
    <xf numFmtId="0" fontId="2" fillId="4" borderId="0" xfId="1" applyFill="1" applyAlignment="1">
      <alignment horizontal="center"/>
    </xf>
    <xf numFmtId="0" fontId="2" fillId="7" borderId="0" xfId="1" applyFill="1" applyAlignment="1">
      <alignment horizontal="center"/>
    </xf>
    <xf numFmtId="0" fontId="3" fillId="10" borderId="0" xfId="1" applyFont="1" applyFill="1" applyAlignment="1">
      <alignment horizontal="left" vertical="top" wrapText="1"/>
    </xf>
    <xf numFmtId="0" fontId="1" fillId="10" borderId="0" xfId="1" applyFont="1" applyFill="1" applyAlignment="1">
      <alignment horizontal="left" vertical="top" wrapText="1"/>
    </xf>
    <xf numFmtId="0" fontId="24" fillId="10" borderId="0" xfId="1" applyFont="1" applyFill="1" applyAlignment="1">
      <alignment horizontal="center" vertical="center"/>
    </xf>
    <xf numFmtId="0" fontId="12" fillId="10" borderId="0" xfId="1" applyFont="1" applyFill="1" applyAlignment="1">
      <alignment horizontal="center" vertical="center" wrapText="1"/>
    </xf>
    <xf numFmtId="0" fontId="28" fillId="10" borderId="0" xfId="1" applyFont="1" applyFill="1" applyAlignment="1">
      <alignment horizontal="left" vertical="top" wrapText="1"/>
    </xf>
    <xf numFmtId="0" fontId="0" fillId="0" borderId="0" xfId="0" applyAlignment="1">
      <alignment horizontal="left" vertical="top" wrapText="1"/>
    </xf>
    <xf numFmtId="0" fontId="4" fillId="10" borderId="0" xfId="2" applyFill="1" applyAlignment="1">
      <alignment horizontal="left" vertical="top" wrapText="1"/>
    </xf>
    <xf numFmtId="0" fontId="4" fillId="0" borderId="0" xfId="2" applyAlignment="1">
      <alignment horizontal="left" vertical="top" wrapText="1"/>
    </xf>
    <xf numFmtId="0" fontId="10" fillId="7" borderId="2"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37" xfId="0" applyFont="1" applyFill="1" applyBorder="1" applyAlignment="1">
      <alignment horizontal="center" vertical="center" wrapText="1"/>
    </xf>
    <xf numFmtId="4" fontId="10" fillId="7" borderId="1" xfId="0" applyNumberFormat="1" applyFont="1" applyFill="1" applyBorder="1" applyAlignment="1">
      <alignment horizontal="center" vertical="center" wrapText="1"/>
    </xf>
    <xf numFmtId="4" fontId="10" fillId="7" borderId="17" xfId="0" applyNumberFormat="1" applyFont="1" applyFill="1" applyBorder="1" applyAlignment="1">
      <alignment horizontal="center" vertical="center" wrapText="1"/>
    </xf>
    <xf numFmtId="4" fontId="10" fillId="7" borderId="10" xfId="0" applyNumberFormat="1" applyFont="1" applyFill="1" applyBorder="1" applyAlignment="1">
      <alignment horizontal="center" vertical="center" wrapText="1"/>
    </xf>
    <xf numFmtId="164" fontId="10" fillId="7" borderId="2" xfId="0" applyNumberFormat="1" applyFont="1" applyFill="1" applyBorder="1" applyAlignment="1">
      <alignment horizontal="center" vertical="center" wrapText="1"/>
    </xf>
    <xf numFmtId="164" fontId="10" fillId="7" borderId="18" xfId="0" applyNumberFormat="1" applyFont="1" applyFill="1" applyBorder="1" applyAlignment="1">
      <alignment horizontal="center" vertical="center" wrapText="1"/>
    </xf>
    <xf numFmtId="164" fontId="10" fillId="7" borderId="11" xfId="0" applyNumberFormat="1"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164" fontId="10" fillId="7" borderId="15" xfId="0" applyNumberFormat="1" applyFont="1" applyFill="1" applyBorder="1" applyAlignment="1">
      <alignment horizontal="center" vertical="center" wrapText="1"/>
    </xf>
    <xf numFmtId="164" fontId="10" fillId="7" borderId="19" xfId="0" applyNumberFormat="1" applyFont="1" applyFill="1" applyBorder="1" applyAlignment="1">
      <alignment horizontal="center" vertical="center" wrapText="1"/>
    </xf>
    <xf numFmtId="164" fontId="10" fillId="7" borderId="37" xfId="0" applyNumberFormat="1" applyFont="1" applyFill="1" applyBorder="1" applyAlignment="1">
      <alignment horizontal="center" vertical="center" wrapText="1"/>
    </xf>
    <xf numFmtId="0" fontId="23" fillId="6" borderId="16"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3" xfId="0" applyFont="1" applyFill="1" applyBorder="1" applyAlignment="1">
      <alignment horizontal="center" vertical="center"/>
    </xf>
    <xf numFmtId="164" fontId="25" fillId="7" borderId="15" xfId="0" applyNumberFormat="1" applyFont="1" applyFill="1" applyBorder="1" applyAlignment="1">
      <alignment horizontal="center" vertical="center" wrapText="1"/>
    </xf>
    <xf numFmtId="164" fontId="25" fillId="7" borderId="19" xfId="0" applyNumberFormat="1" applyFont="1" applyFill="1" applyBorder="1" applyAlignment="1">
      <alignment horizontal="center" vertical="center" wrapText="1"/>
    </xf>
    <xf numFmtId="164" fontId="25" fillId="7" borderId="37" xfId="0" applyNumberFormat="1" applyFont="1" applyFill="1" applyBorder="1" applyAlignment="1">
      <alignment horizontal="center" vertical="center" wrapText="1"/>
    </xf>
    <xf numFmtId="0" fontId="23" fillId="5" borderId="16"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13" xfId="0" applyFont="1" applyFill="1" applyBorder="1" applyAlignment="1">
      <alignment horizontal="center" vertical="center"/>
    </xf>
    <xf numFmtId="0" fontId="23" fillId="8" borderId="28" xfId="0" applyFont="1" applyFill="1" applyBorder="1" applyAlignment="1">
      <alignment horizontal="center" vertical="center" wrapText="1"/>
    </xf>
    <xf numFmtId="0" fontId="23" fillId="8" borderId="0" xfId="0" applyFont="1" applyFill="1" applyAlignment="1">
      <alignment horizontal="center" vertical="center" wrapText="1"/>
    </xf>
    <xf numFmtId="0" fontId="25" fillId="7" borderId="3"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25" fillId="7" borderId="12"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38"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10" fillId="7" borderId="24" xfId="0" applyFont="1" applyFill="1" applyBorder="1" applyAlignment="1">
      <alignment horizontal="center" vertical="center" wrapText="1"/>
    </xf>
    <xf numFmtId="168" fontId="25" fillId="7" borderId="2" xfId="0" applyNumberFormat="1" applyFont="1" applyFill="1" applyBorder="1" applyAlignment="1">
      <alignment horizontal="center" vertical="center" wrapText="1"/>
    </xf>
    <xf numFmtId="168" fontId="25" fillId="7" borderId="18" xfId="0" applyNumberFormat="1" applyFont="1" applyFill="1" applyBorder="1" applyAlignment="1">
      <alignment horizontal="center" vertical="center" wrapText="1"/>
    </xf>
    <xf numFmtId="168" fontId="25" fillId="7" borderId="11" xfId="0" applyNumberFormat="1" applyFont="1" applyFill="1" applyBorder="1" applyAlignment="1">
      <alignment horizontal="center" vertical="center" wrapText="1"/>
    </xf>
    <xf numFmtId="164" fontId="10" fillId="7" borderId="6" xfId="0" applyNumberFormat="1" applyFont="1" applyFill="1" applyBorder="1" applyAlignment="1">
      <alignment horizontal="center" vertical="center" wrapText="1"/>
    </xf>
    <xf numFmtId="4" fontId="23" fillId="3" borderId="16" xfId="0" applyNumberFormat="1" applyFont="1" applyFill="1" applyBorder="1" applyAlignment="1">
      <alignment horizontal="center" vertical="center"/>
    </xf>
    <xf numFmtId="4" fontId="23" fillId="3" borderId="14" xfId="0" applyNumberFormat="1" applyFont="1" applyFill="1" applyBorder="1" applyAlignment="1">
      <alignment horizontal="center" vertical="center"/>
    </xf>
    <xf numFmtId="0" fontId="8" fillId="5" borderId="5"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5"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4" xfId="0" applyFont="1" applyBorder="1" applyAlignment="1">
      <alignment horizontal="center" vertical="center" wrapText="1"/>
    </xf>
    <xf numFmtId="4" fontId="10" fillId="7" borderId="6" xfId="0" applyNumberFormat="1" applyFont="1" applyFill="1" applyBorder="1" applyAlignment="1">
      <alignment horizontal="center" vertical="center" wrapText="1"/>
    </xf>
  </cellXfs>
  <cellStyles count="4">
    <cellStyle name="Hyperlink" xfId="2" builtinId="8"/>
    <cellStyle name="Normal" xfId="0" builtinId="0"/>
    <cellStyle name="Normal 2" xfId="3" xr:uid="{02889D1E-0059-463B-84FF-A296EF478A52}"/>
    <cellStyle name="Normálna 2" xfId="1" xr:uid="{00000000-0005-0000-0000-000002000000}"/>
  </cellStyles>
  <dxfs count="5">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ill>
        <patternFill patternType="gray125">
          <fgColor rgb="FFFF0000"/>
        </patternFill>
      </fill>
    </dxf>
    <dxf>
      <fill>
        <patternFill patternType="gray125">
          <f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2">
  <autoFilter ref="B3:C17" xr:uid="{0B30B633-5E2F-472A-A49B-8C39D73A10A5}"/>
  <tableColumns count="2">
    <tableColumn id="1" xr3:uid="{24C783F3-255A-4466-8F6E-B1F49D9ABF06}" name="Column1" dataDxfId="1"/>
    <tableColumn id="2" xr3:uid="{3EA260EB-EA2B-48FD-B7FF-CB19C306BA16}"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zoomScale="73" zoomScaleNormal="55" workbookViewId="0">
      <selection activeCell="B6" sqref="B6:C6"/>
    </sheetView>
  </sheetViews>
  <sheetFormatPr defaultColWidth="8.7265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1796875" style="1" hidden="1" customWidth="1"/>
    <col min="16381" max="16381" width="7.81640625" style="1" hidden="1" customWidth="1"/>
    <col min="16382" max="16382" width="8.7265625" style="1" hidden="1" customWidth="1"/>
    <col min="16383" max="16383" width="4.453125" style="1" hidden="1" customWidth="1"/>
    <col min="16384" max="16384" width="1.7265625" style="1" hidden="1" customWidth="1"/>
  </cols>
  <sheetData>
    <row r="1" spans="1:96" x14ac:dyDescent="0.35">
      <c r="A1" s="140"/>
      <c r="B1" s="140"/>
      <c r="C1" s="140"/>
      <c r="D1" s="140"/>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40"/>
      <c r="B2" s="144" t="s">
        <v>0</v>
      </c>
      <c r="C2" s="144"/>
      <c r="D2" s="140"/>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40"/>
      <c r="B3" s="145" t="s">
        <v>1</v>
      </c>
      <c r="C3" s="145"/>
      <c r="D3" s="140"/>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40"/>
      <c r="B4" s="142" t="s">
        <v>2</v>
      </c>
      <c r="C4" s="142"/>
      <c r="D4" s="140"/>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40"/>
      <c r="B5" s="142" t="s">
        <v>3</v>
      </c>
      <c r="C5" s="142"/>
      <c r="D5" s="140"/>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13.25" customHeight="1" x14ac:dyDescent="0.35">
      <c r="A6" s="140"/>
      <c r="B6" s="146" t="s">
        <v>4</v>
      </c>
      <c r="C6" s="143"/>
      <c r="D6" s="140"/>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40"/>
      <c r="B7" s="146" t="s">
        <v>5</v>
      </c>
      <c r="C7" s="143"/>
      <c r="D7" s="140"/>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40"/>
      <c r="B8" s="143" t="s">
        <v>6</v>
      </c>
      <c r="C8" s="143"/>
      <c r="D8" s="140"/>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40"/>
      <c r="B9" s="148" t="s">
        <v>7</v>
      </c>
      <c r="C9" s="148"/>
      <c r="D9" s="140"/>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40"/>
      <c r="B10" s="147" t="s">
        <v>8</v>
      </c>
      <c r="C10" s="147"/>
      <c r="D10" s="140"/>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40"/>
      <c r="B11" s="149" t="s">
        <v>9</v>
      </c>
      <c r="C11" s="149"/>
      <c r="D11" s="140"/>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40"/>
      <c r="B12" s="20" t="s">
        <v>10</v>
      </c>
      <c r="C12" s="21" t="s">
        <v>11</v>
      </c>
      <c r="D12" s="140"/>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40"/>
      <c r="B13" s="22">
        <v>2024</v>
      </c>
      <c r="C13" s="23" t="s">
        <v>12</v>
      </c>
      <c r="D13" s="140"/>
      <c r="E13" s="138" t="s">
        <v>13</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40"/>
      <c r="B14" s="19"/>
      <c r="C14" s="3"/>
      <c r="D14" s="140"/>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40"/>
      <c r="B15" s="18"/>
      <c r="C15" s="11"/>
      <c r="D15" s="140"/>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41"/>
      <c r="B23" s="141"/>
      <c r="C23" s="141"/>
      <c r="D23" s="141"/>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sheetProtection algorithmName="SHA-512" hashValue="yElG0yxUK+AyxkngcKcLKKQndj28OTTLzkUan8GMSg348r96nBeZGnQhU8u84TeiHoXSlhmDU66utu06PNUVQQ==" saltValue="gDoE4MshM10pfACdlS6nag==" spinCount="100000" sheet="1" objects="1" scenarios="1"/>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dimension ref="A2:AH40"/>
  <sheetViews>
    <sheetView topLeftCell="N1" zoomScale="70" zoomScaleNormal="70" workbookViewId="0">
      <selection activeCell="S2" sqref="S2:Z2"/>
    </sheetView>
  </sheetViews>
  <sheetFormatPr defaultRowHeight="14.5" x14ac:dyDescent="0.35"/>
  <cols>
    <col min="2" max="2" width="24.26953125" bestFit="1" customWidth="1"/>
    <col min="3" max="3" width="22.453125" customWidth="1"/>
    <col min="4" max="4" width="55.26953125" customWidth="1"/>
    <col min="5" max="5" width="13" customWidth="1"/>
    <col min="6" max="6" width="14.453125" customWidth="1"/>
    <col min="7" max="7" width="16.26953125" customWidth="1"/>
    <col min="8" max="8" width="49.1796875" customWidth="1"/>
    <col min="9" max="9" width="34.54296875" customWidth="1"/>
    <col min="10" max="10" width="28.7265625" customWidth="1"/>
    <col min="11" max="11" width="21.7265625" customWidth="1"/>
    <col min="12" max="12" width="19.81640625" customWidth="1"/>
    <col min="13" max="13" width="18.7265625" customWidth="1"/>
    <col min="14" max="14" width="25.81640625" customWidth="1"/>
    <col min="15" max="15" width="24.7265625" customWidth="1"/>
    <col min="16" max="16" width="25" customWidth="1"/>
    <col min="17" max="18" width="19.81640625" customWidth="1"/>
    <col min="19" max="19" width="20.54296875" customWidth="1"/>
    <col min="20" max="20" width="20.453125" customWidth="1"/>
    <col min="21" max="21" width="20" customWidth="1"/>
    <col min="22" max="22" width="20.453125" customWidth="1"/>
    <col min="23" max="23" width="16" customWidth="1"/>
    <col min="24" max="24" width="17.26953125" customWidth="1"/>
    <col min="25" max="25" width="19" customWidth="1"/>
    <col min="26" max="26" width="18.453125" customWidth="1"/>
    <col min="27" max="27" width="27.81640625" customWidth="1"/>
    <col min="28" max="28" width="24.81640625" customWidth="1"/>
    <col min="29" max="29" width="21.453125" style="76" customWidth="1"/>
    <col min="30" max="31" width="34.453125" customWidth="1"/>
    <col min="32" max="32" width="32.453125" customWidth="1"/>
    <col min="33" max="33" width="27.453125" customWidth="1"/>
    <col min="34" max="34" width="29.453125" customWidth="1"/>
  </cols>
  <sheetData>
    <row r="2" spans="1:34" ht="288.64999999999998" customHeight="1" thickBot="1" x14ac:dyDescent="0.4">
      <c r="A2" s="165" t="s">
        <v>14</v>
      </c>
      <c r="B2" s="166"/>
      <c r="C2" s="166"/>
      <c r="D2" s="166"/>
      <c r="E2" s="166"/>
      <c r="F2" s="166"/>
      <c r="G2" s="166"/>
      <c r="H2" s="166"/>
      <c r="I2" s="166"/>
      <c r="J2" s="167"/>
      <c r="K2" s="177" t="s">
        <v>15</v>
      </c>
      <c r="L2" s="178"/>
      <c r="M2" s="178"/>
      <c r="N2" s="178"/>
      <c r="O2" s="178"/>
      <c r="P2" s="178"/>
      <c r="Q2" s="178"/>
      <c r="R2" s="179"/>
      <c r="S2" s="171" t="s">
        <v>16</v>
      </c>
      <c r="T2" s="172"/>
      <c r="U2" s="172"/>
      <c r="V2" s="172"/>
      <c r="W2" s="172"/>
      <c r="X2" s="172"/>
      <c r="Y2" s="172"/>
      <c r="Z2" s="173"/>
      <c r="AA2" s="180" t="s">
        <v>17</v>
      </c>
      <c r="AB2" s="181"/>
      <c r="AC2" s="181"/>
      <c r="AD2" s="181"/>
      <c r="AE2" s="181"/>
      <c r="AF2" s="181"/>
      <c r="AG2" s="181"/>
      <c r="AH2" s="181"/>
    </row>
    <row r="3" spans="1:34" ht="64.5" customHeight="1" x14ac:dyDescent="0.35">
      <c r="A3" s="156" t="s">
        <v>18</v>
      </c>
      <c r="B3" s="159" t="s">
        <v>19</v>
      </c>
      <c r="C3" s="159" t="s">
        <v>20</v>
      </c>
      <c r="D3" s="168" t="s">
        <v>21</v>
      </c>
      <c r="E3" s="162" t="s">
        <v>22</v>
      </c>
      <c r="F3" s="159" t="s">
        <v>23</v>
      </c>
      <c r="G3" s="168" t="s">
        <v>24</v>
      </c>
      <c r="H3" s="162" t="s">
        <v>25</v>
      </c>
      <c r="I3" s="159" t="s">
        <v>26</v>
      </c>
      <c r="J3" s="159" t="s">
        <v>27</v>
      </c>
      <c r="K3" s="156" t="s">
        <v>28</v>
      </c>
      <c r="L3" s="159" t="s">
        <v>29</v>
      </c>
      <c r="M3" s="159" t="s">
        <v>30</v>
      </c>
      <c r="N3" s="159" t="s">
        <v>31</v>
      </c>
      <c r="O3" s="159" t="s">
        <v>32</v>
      </c>
      <c r="P3" s="159" t="s">
        <v>33</v>
      </c>
      <c r="Q3" s="159" t="s">
        <v>34</v>
      </c>
      <c r="R3" s="174" t="s">
        <v>35</v>
      </c>
      <c r="S3" s="188" t="s">
        <v>36</v>
      </c>
      <c r="T3" s="189"/>
      <c r="U3" s="189"/>
      <c r="V3" s="189"/>
      <c r="W3" s="189"/>
      <c r="X3" s="189"/>
      <c r="Y3" s="189"/>
      <c r="Z3" s="190"/>
      <c r="AA3" s="188" t="s">
        <v>37</v>
      </c>
      <c r="AB3" s="150" t="s">
        <v>38</v>
      </c>
      <c r="AC3" s="192" t="s">
        <v>39</v>
      </c>
      <c r="AD3" s="153" t="s">
        <v>40</v>
      </c>
      <c r="AE3" s="150" t="s">
        <v>41</v>
      </c>
      <c r="AF3" s="153" t="s">
        <v>42</v>
      </c>
      <c r="AG3" s="182" t="s">
        <v>43</v>
      </c>
      <c r="AH3" s="182" t="s">
        <v>44</v>
      </c>
    </row>
    <row r="4" spans="1:34" ht="82" customHeight="1" x14ac:dyDescent="0.35">
      <c r="A4" s="157"/>
      <c r="B4" s="160"/>
      <c r="C4" s="160"/>
      <c r="D4" s="169"/>
      <c r="E4" s="163"/>
      <c r="F4" s="160"/>
      <c r="G4" s="169"/>
      <c r="H4" s="163"/>
      <c r="I4" s="160"/>
      <c r="J4" s="160"/>
      <c r="K4" s="157"/>
      <c r="L4" s="160"/>
      <c r="M4" s="160"/>
      <c r="N4" s="160"/>
      <c r="O4" s="160"/>
      <c r="P4" s="160"/>
      <c r="Q4" s="160"/>
      <c r="R4" s="175"/>
      <c r="S4" s="185" t="s">
        <v>45</v>
      </c>
      <c r="T4" s="186"/>
      <c r="U4" s="154" t="s">
        <v>46</v>
      </c>
      <c r="V4" s="186"/>
      <c r="W4" s="154" t="s">
        <v>47</v>
      </c>
      <c r="X4" s="186"/>
      <c r="Y4" s="154" t="s">
        <v>48</v>
      </c>
      <c r="Z4" s="187"/>
      <c r="AA4" s="185"/>
      <c r="AB4" s="151"/>
      <c r="AC4" s="193"/>
      <c r="AD4" s="154"/>
      <c r="AE4" s="151"/>
      <c r="AF4" s="154"/>
      <c r="AG4" s="183"/>
      <c r="AH4" s="183"/>
    </row>
    <row r="5" spans="1:34" ht="109" thickBot="1" x14ac:dyDescent="0.4">
      <c r="A5" s="158"/>
      <c r="B5" s="161"/>
      <c r="C5" s="161"/>
      <c r="D5" s="170"/>
      <c r="E5" s="164"/>
      <c r="F5" s="161"/>
      <c r="G5" s="170"/>
      <c r="H5" s="164"/>
      <c r="I5" s="161"/>
      <c r="J5" s="161"/>
      <c r="K5" s="158"/>
      <c r="L5" s="161"/>
      <c r="M5" s="161"/>
      <c r="N5" s="161"/>
      <c r="O5" s="161"/>
      <c r="P5" s="161"/>
      <c r="Q5" s="161"/>
      <c r="R5" s="176"/>
      <c r="S5" s="42" t="s">
        <v>49</v>
      </c>
      <c r="T5" s="40" t="s">
        <v>50</v>
      </c>
      <c r="U5" s="40" t="s">
        <v>49</v>
      </c>
      <c r="V5" s="40" t="s">
        <v>50</v>
      </c>
      <c r="W5" s="40" t="s">
        <v>49</v>
      </c>
      <c r="X5" s="40" t="s">
        <v>50</v>
      </c>
      <c r="Y5" s="40" t="s">
        <v>49</v>
      </c>
      <c r="Z5" s="41" t="s">
        <v>50</v>
      </c>
      <c r="AA5" s="191"/>
      <c r="AB5" s="152"/>
      <c r="AC5" s="194"/>
      <c r="AD5" s="155"/>
      <c r="AE5" s="152"/>
      <c r="AF5" s="155"/>
      <c r="AG5" s="184"/>
      <c r="AH5" s="184"/>
    </row>
    <row r="6" spans="1:34" ht="50.15" customHeight="1" x14ac:dyDescent="0.35">
      <c r="A6" s="62">
        <v>1</v>
      </c>
      <c r="B6" s="43" t="s">
        <v>51</v>
      </c>
      <c r="C6" s="43" t="s">
        <v>52</v>
      </c>
      <c r="D6" s="60" t="s">
        <v>53</v>
      </c>
      <c r="E6" s="43" t="s">
        <v>54</v>
      </c>
      <c r="F6" s="43" t="s">
        <v>55</v>
      </c>
      <c r="G6" s="43" t="s">
        <v>56</v>
      </c>
      <c r="H6" s="69" t="s">
        <v>57</v>
      </c>
      <c r="I6" s="63" t="s">
        <v>58</v>
      </c>
      <c r="J6" s="59" t="s">
        <v>59</v>
      </c>
      <c r="K6" s="49">
        <v>663770000</v>
      </c>
      <c r="L6" s="50">
        <v>548570000</v>
      </c>
      <c r="M6" s="50">
        <v>192000000</v>
      </c>
      <c r="N6" s="50">
        <v>192000000</v>
      </c>
      <c r="O6" s="50">
        <f>3330469455.23/24.725</f>
        <v>134700483.52800807</v>
      </c>
      <c r="P6" s="50">
        <v>0</v>
      </c>
      <c r="Q6" s="50">
        <v>0</v>
      </c>
      <c r="R6" s="52" t="s">
        <v>60</v>
      </c>
      <c r="S6" s="81">
        <v>1306</v>
      </c>
      <c r="T6" s="51">
        <v>4522000</v>
      </c>
      <c r="U6" s="46">
        <v>508.3</v>
      </c>
      <c r="V6" s="46">
        <v>3888000</v>
      </c>
      <c r="W6" s="89">
        <v>0.52100000000000002</v>
      </c>
      <c r="X6" s="89">
        <v>452</v>
      </c>
      <c r="Y6" s="79">
        <f t="shared" ref="Y6:Y40" si="0">P6/V6</f>
        <v>0</v>
      </c>
      <c r="Z6" s="84">
        <f t="shared" ref="Z6:Z26" si="1">M6/V6</f>
        <v>49.382716049382715</v>
      </c>
      <c r="AA6" s="107" t="s">
        <v>61</v>
      </c>
      <c r="AB6" s="108" t="s">
        <v>62</v>
      </c>
      <c r="AC6" s="109" t="s">
        <v>60</v>
      </c>
      <c r="AD6" s="110" t="s">
        <v>63</v>
      </c>
      <c r="AE6" s="111" t="s">
        <v>60</v>
      </c>
      <c r="AF6" s="112" t="s">
        <v>64</v>
      </c>
      <c r="AG6" s="113" t="s">
        <v>60</v>
      </c>
      <c r="AH6" s="114" t="s">
        <v>60</v>
      </c>
    </row>
    <row r="7" spans="1:34" ht="50.15" customHeight="1" x14ac:dyDescent="0.35">
      <c r="A7" s="30">
        <v>2</v>
      </c>
      <c r="B7" s="44" t="s">
        <v>65</v>
      </c>
      <c r="C7" s="44" t="s">
        <v>66</v>
      </c>
      <c r="D7" s="61" t="s">
        <v>67</v>
      </c>
      <c r="E7" s="44" t="s">
        <v>54</v>
      </c>
      <c r="F7" s="44" t="s">
        <v>55</v>
      </c>
      <c r="G7" s="44" t="s">
        <v>56</v>
      </c>
      <c r="H7" s="69" t="s">
        <v>57</v>
      </c>
      <c r="I7" s="44" t="s">
        <v>68</v>
      </c>
      <c r="J7" s="72" t="s">
        <v>59</v>
      </c>
      <c r="K7" s="53">
        <v>3803000000</v>
      </c>
      <c r="L7" s="29">
        <v>3143000000</v>
      </c>
      <c r="M7" s="29">
        <v>1100000000</v>
      </c>
      <c r="N7" s="29">
        <v>1100000000</v>
      </c>
      <c r="O7" s="29">
        <f>7646631101.96/24.725</f>
        <v>309267183.09241658</v>
      </c>
      <c r="P7" s="29">
        <v>0</v>
      </c>
      <c r="Q7" s="29">
        <v>0</v>
      </c>
      <c r="R7" s="54" t="s">
        <v>60</v>
      </c>
      <c r="S7" s="82">
        <v>0</v>
      </c>
      <c r="T7" s="36">
        <v>29588000</v>
      </c>
      <c r="U7" s="37">
        <v>0</v>
      </c>
      <c r="V7" s="37">
        <v>25445000</v>
      </c>
      <c r="W7" s="87">
        <v>0</v>
      </c>
      <c r="X7" s="87">
        <v>2959</v>
      </c>
      <c r="Y7" s="38">
        <f t="shared" si="0"/>
        <v>0</v>
      </c>
      <c r="Z7" s="85">
        <f t="shared" si="1"/>
        <v>43.230497150717234</v>
      </c>
      <c r="AA7" s="115" t="s">
        <v>61</v>
      </c>
      <c r="AB7" s="102" t="s">
        <v>69</v>
      </c>
      <c r="AC7" s="116" t="s">
        <v>60</v>
      </c>
      <c r="AD7" s="117" t="s">
        <v>63</v>
      </c>
      <c r="AE7" s="118" t="s">
        <v>60</v>
      </c>
      <c r="AF7" s="112" t="s">
        <v>64</v>
      </c>
      <c r="AG7" s="119" t="s">
        <v>60</v>
      </c>
      <c r="AH7" s="120" t="s">
        <v>60</v>
      </c>
    </row>
    <row r="8" spans="1:34" ht="50.15" customHeight="1" x14ac:dyDescent="0.35">
      <c r="A8" s="30">
        <v>3</v>
      </c>
      <c r="B8" s="44" t="s">
        <v>70</v>
      </c>
      <c r="C8" s="44" t="s">
        <v>60</v>
      </c>
      <c r="D8" s="61" t="s">
        <v>71</v>
      </c>
      <c r="E8" s="44" t="s">
        <v>54</v>
      </c>
      <c r="F8" s="44" t="s">
        <v>55</v>
      </c>
      <c r="G8" s="44" t="s">
        <v>56</v>
      </c>
      <c r="H8" s="69" t="s">
        <v>57</v>
      </c>
      <c r="I8" s="45" t="s">
        <v>72</v>
      </c>
      <c r="J8" s="72" t="s">
        <v>59</v>
      </c>
      <c r="K8" s="53">
        <v>657608696</v>
      </c>
      <c r="L8" s="29">
        <v>543478261</v>
      </c>
      <c r="M8" s="29">
        <v>250000000</v>
      </c>
      <c r="N8" s="29">
        <v>250000000</v>
      </c>
      <c r="O8" s="29">
        <f>1599033554.79/24.725</f>
        <v>64672742.357532859</v>
      </c>
      <c r="P8" s="29">
        <v>29590842.789999999</v>
      </c>
      <c r="Q8" s="29">
        <v>0</v>
      </c>
      <c r="R8" s="54" t="s">
        <v>60</v>
      </c>
      <c r="S8" s="82">
        <v>0</v>
      </c>
      <c r="T8" s="90">
        <v>14438000</v>
      </c>
      <c r="U8" s="37">
        <v>0</v>
      </c>
      <c r="V8" s="37">
        <v>19738000</v>
      </c>
      <c r="W8" s="87">
        <v>0</v>
      </c>
      <c r="X8" s="87">
        <v>945</v>
      </c>
      <c r="Y8" s="38">
        <f t="shared" si="0"/>
        <v>1.4991814160502583</v>
      </c>
      <c r="Z8" s="85">
        <f t="shared" si="1"/>
        <v>12.665923599148851</v>
      </c>
      <c r="AA8" s="115" t="s">
        <v>73</v>
      </c>
      <c r="AB8" s="102" t="s">
        <v>74</v>
      </c>
      <c r="AC8" s="116" t="s">
        <v>60</v>
      </c>
      <c r="AD8" s="117" t="s">
        <v>63</v>
      </c>
      <c r="AE8" s="118" t="s">
        <v>60</v>
      </c>
      <c r="AF8" s="112" t="s">
        <v>75</v>
      </c>
      <c r="AG8" s="119" t="s">
        <v>60</v>
      </c>
      <c r="AH8" s="120" t="s">
        <v>60</v>
      </c>
    </row>
    <row r="9" spans="1:34" ht="50.15" customHeight="1" x14ac:dyDescent="0.35">
      <c r="A9" s="30">
        <v>4</v>
      </c>
      <c r="B9" s="44" t="s">
        <v>76</v>
      </c>
      <c r="C9" s="44" t="s">
        <v>60</v>
      </c>
      <c r="D9" s="61" t="s">
        <v>77</v>
      </c>
      <c r="E9" s="44" t="s">
        <v>54</v>
      </c>
      <c r="F9" s="44" t="s">
        <v>55</v>
      </c>
      <c r="G9" s="44" t="s">
        <v>78</v>
      </c>
      <c r="H9" s="69" t="s">
        <v>57</v>
      </c>
      <c r="I9" s="45" t="s">
        <v>79</v>
      </c>
      <c r="J9" s="72" t="s">
        <v>59</v>
      </c>
      <c r="K9" s="53">
        <v>223586957</v>
      </c>
      <c r="L9" s="29">
        <v>184782609</v>
      </c>
      <c r="M9" s="29">
        <v>85000000</v>
      </c>
      <c r="N9" s="29">
        <v>85000000</v>
      </c>
      <c r="O9" s="29">
        <v>30000000</v>
      </c>
      <c r="P9" s="29">
        <v>0</v>
      </c>
      <c r="Q9" s="29">
        <v>0</v>
      </c>
      <c r="R9" s="54" t="s">
        <v>60</v>
      </c>
      <c r="S9" s="82">
        <v>0</v>
      </c>
      <c r="T9" s="90">
        <v>7937000</v>
      </c>
      <c r="U9" s="37">
        <v>0</v>
      </c>
      <c r="V9" s="37">
        <v>10124000</v>
      </c>
      <c r="W9" s="87">
        <v>0</v>
      </c>
      <c r="X9" s="87">
        <v>315</v>
      </c>
      <c r="Y9" s="38">
        <f t="shared" si="0"/>
        <v>0</v>
      </c>
      <c r="Z9" s="85">
        <f t="shared" si="1"/>
        <v>8.3958909521928096</v>
      </c>
      <c r="AA9" s="115" t="s">
        <v>73</v>
      </c>
      <c r="AB9" s="102" t="s">
        <v>60</v>
      </c>
      <c r="AC9" s="116" t="s">
        <v>60</v>
      </c>
      <c r="AD9" s="117" t="s">
        <v>60</v>
      </c>
      <c r="AE9" s="118" t="s">
        <v>60</v>
      </c>
      <c r="AF9" s="112" t="s">
        <v>80</v>
      </c>
      <c r="AG9" s="119" t="s">
        <v>60</v>
      </c>
      <c r="AH9" s="120" t="s">
        <v>60</v>
      </c>
    </row>
    <row r="10" spans="1:34" ht="50.15" customHeight="1" x14ac:dyDescent="0.35">
      <c r="A10" s="30">
        <v>5</v>
      </c>
      <c r="B10" s="69" t="s">
        <v>81</v>
      </c>
      <c r="C10" s="69" t="s">
        <v>82</v>
      </c>
      <c r="D10" s="70" t="s">
        <v>83</v>
      </c>
      <c r="E10" s="69" t="s">
        <v>54</v>
      </c>
      <c r="F10" s="69" t="s">
        <v>55</v>
      </c>
      <c r="G10" s="69" t="s">
        <v>56</v>
      </c>
      <c r="H10" s="69" t="s">
        <v>57</v>
      </c>
      <c r="I10" s="45" t="s">
        <v>84</v>
      </c>
      <c r="J10" s="72" t="s">
        <v>59</v>
      </c>
      <c r="K10" s="73">
        <v>499125000</v>
      </c>
      <c r="L10" s="74">
        <v>412500000</v>
      </c>
      <c r="M10" s="74">
        <v>198000000</v>
      </c>
      <c r="N10" s="74">
        <v>198000000</v>
      </c>
      <c r="O10" s="29">
        <f>1490273255.5/24.725</f>
        <v>60273943.599595547</v>
      </c>
      <c r="P10" s="29">
        <v>26556154.920000002</v>
      </c>
      <c r="Q10" s="29">
        <v>0</v>
      </c>
      <c r="R10" s="54" t="s">
        <v>60</v>
      </c>
      <c r="S10" s="82">
        <v>0</v>
      </c>
      <c r="T10" s="36">
        <v>17222000</v>
      </c>
      <c r="U10" s="37">
        <v>0</v>
      </c>
      <c r="V10" s="37">
        <v>11460000</v>
      </c>
      <c r="W10" s="87">
        <v>0</v>
      </c>
      <c r="X10" s="87">
        <v>0</v>
      </c>
      <c r="Y10" s="38">
        <f t="shared" si="0"/>
        <v>2.3172910052356022</v>
      </c>
      <c r="Z10" s="85">
        <f t="shared" si="1"/>
        <v>17.277486910994764</v>
      </c>
      <c r="AA10" s="115" t="s">
        <v>61</v>
      </c>
      <c r="AB10" s="121" t="s">
        <v>85</v>
      </c>
      <c r="AC10" s="122" t="s">
        <v>60</v>
      </c>
      <c r="AD10" s="123" t="s">
        <v>63</v>
      </c>
      <c r="AE10" s="124" t="s">
        <v>60</v>
      </c>
      <c r="AF10" s="112" t="s">
        <v>75</v>
      </c>
      <c r="AG10" s="125" t="s">
        <v>60</v>
      </c>
      <c r="AH10" s="126" t="s">
        <v>60</v>
      </c>
    </row>
    <row r="11" spans="1:34" ht="50.15" customHeight="1" x14ac:dyDescent="0.35">
      <c r="A11" s="30">
        <v>6</v>
      </c>
      <c r="B11" s="69" t="s">
        <v>86</v>
      </c>
      <c r="C11" s="69" t="s">
        <v>60</v>
      </c>
      <c r="D11" s="77" t="s">
        <v>87</v>
      </c>
      <c r="E11" s="69" t="s">
        <v>54</v>
      </c>
      <c r="F11" s="69" t="s">
        <v>55</v>
      </c>
      <c r="G11" s="69" t="s">
        <v>78</v>
      </c>
      <c r="H11" s="69" t="s">
        <v>57</v>
      </c>
      <c r="I11" s="45" t="s">
        <v>88</v>
      </c>
      <c r="J11" s="72" t="s">
        <v>59</v>
      </c>
      <c r="K11" s="73">
        <v>191583333</v>
      </c>
      <c r="L11" s="74">
        <v>158333333</v>
      </c>
      <c r="M11" s="74">
        <v>76000000</v>
      </c>
      <c r="N11" s="74">
        <v>76000000</v>
      </c>
      <c r="O11" s="29">
        <f>54866946.6/24.725</f>
        <v>2219087.830131446</v>
      </c>
      <c r="P11" s="29">
        <v>0</v>
      </c>
      <c r="Q11" s="29">
        <v>0</v>
      </c>
      <c r="R11" s="54" t="s">
        <v>60</v>
      </c>
      <c r="S11" s="82">
        <v>0</v>
      </c>
      <c r="T11" s="36">
        <v>10556000</v>
      </c>
      <c r="U11" s="37">
        <v>0</v>
      </c>
      <c r="V11" s="37">
        <v>6550000</v>
      </c>
      <c r="W11" s="87">
        <v>0</v>
      </c>
      <c r="X11" s="87">
        <v>0</v>
      </c>
      <c r="Y11" s="38">
        <f t="shared" si="0"/>
        <v>0</v>
      </c>
      <c r="Z11" s="85">
        <f t="shared" si="1"/>
        <v>11.603053435114504</v>
      </c>
      <c r="AA11" s="115" t="s">
        <v>61</v>
      </c>
      <c r="AB11" s="121" t="s">
        <v>89</v>
      </c>
      <c r="AC11" s="122" t="s">
        <v>60</v>
      </c>
      <c r="AD11" s="123" t="s">
        <v>63</v>
      </c>
      <c r="AE11" s="124" t="s">
        <v>60</v>
      </c>
      <c r="AF11" s="112" t="s">
        <v>80</v>
      </c>
      <c r="AG11" s="125" t="s">
        <v>60</v>
      </c>
      <c r="AH11" s="126" t="s">
        <v>60</v>
      </c>
    </row>
    <row r="12" spans="1:34" ht="50.15" customHeight="1" x14ac:dyDescent="0.35">
      <c r="A12" s="30">
        <v>7</v>
      </c>
      <c r="B12" s="69" t="s">
        <v>90</v>
      </c>
      <c r="C12" s="69" t="s">
        <v>60</v>
      </c>
      <c r="D12" s="78" t="s">
        <v>91</v>
      </c>
      <c r="E12" s="69" t="s">
        <v>54</v>
      </c>
      <c r="F12" s="69" t="s">
        <v>55</v>
      </c>
      <c r="G12" s="69" t="s">
        <v>92</v>
      </c>
      <c r="H12" s="69" t="s">
        <v>57</v>
      </c>
      <c r="I12" s="45" t="s">
        <v>79</v>
      </c>
      <c r="J12" s="72" t="s">
        <v>59</v>
      </c>
      <c r="K12" s="73">
        <v>95791667</v>
      </c>
      <c r="L12" s="74">
        <v>79166667</v>
      </c>
      <c r="M12" s="74">
        <v>38000000</v>
      </c>
      <c r="N12" s="74">
        <v>38000000</v>
      </c>
      <c r="O12" s="29">
        <v>0</v>
      </c>
      <c r="P12" s="29">
        <v>0</v>
      </c>
      <c r="Q12" s="29">
        <v>0</v>
      </c>
      <c r="R12" s="54" t="s">
        <v>60</v>
      </c>
      <c r="S12" s="82">
        <v>0</v>
      </c>
      <c r="T12" s="36">
        <v>4722000</v>
      </c>
      <c r="U12" s="37">
        <v>0</v>
      </c>
      <c r="V12" s="37">
        <v>960000</v>
      </c>
      <c r="W12" s="87">
        <v>0</v>
      </c>
      <c r="X12" s="87">
        <v>0</v>
      </c>
      <c r="Y12" s="38">
        <f t="shared" si="0"/>
        <v>0</v>
      </c>
      <c r="Z12" s="85">
        <f t="shared" si="1"/>
        <v>39.583333333333336</v>
      </c>
      <c r="AA12" s="115" t="s">
        <v>61</v>
      </c>
      <c r="AB12" s="121" t="s">
        <v>60</v>
      </c>
      <c r="AC12" s="122" t="s">
        <v>60</v>
      </c>
      <c r="AD12" s="123" t="s">
        <v>63</v>
      </c>
      <c r="AE12" s="124" t="s">
        <v>60</v>
      </c>
      <c r="AF12" s="112" t="s">
        <v>80</v>
      </c>
      <c r="AG12" s="125" t="s">
        <v>60</v>
      </c>
      <c r="AH12" s="126" t="s">
        <v>60</v>
      </c>
    </row>
    <row r="13" spans="1:34" ht="50.15" customHeight="1" x14ac:dyDescent="0.35">
      <c r="A13" s="30">
        <v>8</v>
      </c>
      <c r="B13" s="44" t="s">
        <v>93</v>
      </c>
      <c r="C13" s="44" t="s">
        <v>60</v>
      </c>
      <c r="D13" s="61" t="s">
        <v>94</v>
      </c>
      <c r="E13" s="44" t="s">
        <v>54</v>
      </c>
      <c r="F13" s="44" t="s">
        <v>55</v>
      </c>
      <c r="G13" s="44" t="s">
        <v>56</v>
      </c>
      <c r="H13" s="69" t="s">
        <v>57</v>
      </c>
      <c r="I13" s="45" t="s">
        <v>95</v>
      </c>
      <c r="J13" s="72" t="s">
        <v>59</v>
      </c>
      <c r="K13" s="53">
        <v>161333333</v>
      </c>
      <c r="L13" s="29">
        <v>133333333</v>
      </c>
      <c r="M13" s="29">
        <v>100000000</v>
      </c>
      <c r="N13" s="29">
        <v>100000000</v>
      </c>
      <c r="O13" s="29">
        <f>1362230977.95/24.725</f>
        <v>55095287.278058641</v>
      </c>
      <c r="P13" s="29">
        <v>0</v>
      </c>
      <c r="Q13" s="29">
        <v>0</v>
      </c>
      <c r="R13" s="54" t="s">
        <v>60</v>
      </c>
      <c r="S13" s="82">
        <v>0</v>
      </c>
      <c r="T13" s="36">
        <v>1055000</v>
      </c>
      <c r="U13" s="37">
        <v>0</v>
      </c>
      <c r="V13" s="37">
        <v>909000</v>
      </c>
      <c r="W13" s="87">
        <v>0</v>
      </c>
      <c r="X13" s="87">
        <v>105.7</v>
      </c>
      <c r="Y13" s="38">
        <f t="shared" si="0"/>
        <v>0</v>
      </c>
      <c r="Z13" s="85">
        <f t="shared" si="1"/>
        <v>110.01100110011001</v>
      </c>
      <c r="AA13" s="115" t="s">
        <v>96</v>
      </c>
      <c r="AB13" s="102" t="s">
        <v>97</v>
      </c>
      <c r="AC13" s="116" t="s">
        <v>60</v>
      </c>
      <c r="AD13" s="117" t="s">
        <v>63</v>
      </c>
      <c r="AE13" s="118" t="s">
        <v>60</v>
      </c>
      <c r="AF13" s="112" t="s">
        <v>64</v>
      </c>
      <c r="AG13" s="119" t="s">
        <v>60</v>
      </c>
      <c r="AH13" s="120" t="s">
        <v>60</v>
      </c>
    </row>
    <row r="14" spans="1:34" ht="50.15" customHeight="1" x14ac:dyDescent="0.35">
      <c r="A14" s="30">
        <v>9</v>
      </c>
      <c r="B14" s="44" t="s">
        <v>98</v>
      </c>
      <c r="C14" s="44" t="s">
        <v>60</v>
      </c>
      <c r="D14" s="61" t="s">
        <v>99</v>
      </c>
      <c r="E14" s="44" t="s">
        <v>54</v>
      </c>
      <c r="F14" s="44" t="s">
        <v>55</v>
      </c>
      <c r="G14" s="44" t="s">
        <v>56</v>
      </c>
      <c r="H14" s="69" t="s">
        <v>57</v>
      </c>
      <c r="I14" s="45" t="s">
        <v>100</v>
      </c>
      <c r="J14" s="72" t="s">
        <v>101</v>
      </c>
      <c r="K14" s="53">
        <v>484000000</v>
      </c>
      <c r="L14" s="29">
        <v>400000000</v>
      </c>
      <c r="M14" s="29">
        <v>200000000</v>
      </c>
      <c r="N14" s="29">
        <v>200000000</v>
      </c>
      <c r="O14" s="29">
        <f>286755107/24.725</f>
        <v>11597779.858442871</v>
      </c>
      <c r="P14" s="29">
        <v>0</v>
      </c>
      <c r="Q14" s="29">
        <v>0</v>
      </c>
      <c r="R14" s="54" t="s">
        <v>60</v>
      </c>
      <c r="S14" s="82">
        <v>0</v>
      </c>
      <c r="T14" s="36">
        <v>3166000</v>
      </c>
      <c r="U14" s="37">
        <v>0</v>
      </c>
      <c r="V14" s="37">
        <v>2727000</v>
      </c>
      <c r="W14" s="87">
        <v>0</v>
      </c>
      <c r="X14" s="87">
        <v>317</v>
      </c>
      <c r="Y14" s="38">
        <f t="shared" si="0"/>
        <v>0</v>
      </c>
      <c r="Z14" s="85">
        <f t="shared" si="1"/>
        <v>73.340667400073343</v>
      </c>
      <c r="AA14" s="115" t="s">
        <v>96</v>
      </c>
      <c r="AB14" s="102" t="s">
        <v>102</v>
      </c>
      <c r="AC14" s="116" t="s">
        <v>60</v>
      </c>
      <c r="AD14" s="117" t="s">
        <v>63</v>
      </c>
      <c r="AE14" s="118" t="s">
        <v>60</v>
      </c>
      <c r="AF14" s="112" t="s">
        <v>64</v>
      </c>
      <c r="AG14" s="119" t="s">
        <v>60</v>
      </c>
      <c r="AH14" s="120" t="s">
        <v>60</v>
      </c>
    </row>
    <row r="15" spans="1:34" ht="50.15" customHeight="1" x14ac:dyDescent="0.35">
      <c r="A15" s="30">
        <v>10</v>
      </c>
      <c r="B15" s="69" t="s">
        <v>103</v>
      </c>
      <c r="C15" s="69" t="s">
        <v>60</v>
      </c>
      <c r="D15" s="70" t="s">
        <v>104</v>
      </c>
      <c r="E15" s="69" t="s">
        <v>54</v>
      </c>
      <c r="F15" s="69" t="s">
        <v>55</v>
      </c>
      <c r="G15" s="69" t="s">
        <v>92</v>
      </c>
      <c r="H15" s="69" t="s">
        <v>57</v>
      </c>
      <c r="I15" s="71" t="s">
        <v>105</v>
      </c>
      <c r="J15" s="72" t="s">
        <v>59</v>
      </c>
      <c r="K15" s="73">
        <v>53777778</v>
      </c>
      <c r="L15" s="74">
        <v>44444444</v>
      </c>
      <c r="M15" s="74">
        <v>40000000</v>
      </c>
      <c r="N15" s="74">
        <v>40000000</v>
      </c>
      <c r="O15" s="29">
        <v>0</v>
      </c>
      <c r="P15" s="29">
        <v>0</v>
      </c>
      <c r="Q15" s="29">
        <v>0</v>
      </c>
      <c r="R15" s="54" t="s">
        <v>60</v>
      </c>
      <c r="S15" s="82">
        <v>0</v>
      </c>
      <c r="T15" s="36">
        <v>85000</v>
      </c>
      <c r="U15" s="37">
        <v>0</v>
      </c>
      <c r="V15" s="37">
        <v>74000</v>
      </c>
      <c r="W15" s="87">
        <v>0</v>
      </c>
      <c r="X15" s="87">
        <v>0</v>
      </c>
      <c r="Y15" s="38">
        <f t="shared" si="0"/>
        <v>0</v>
      </c>
      <c r="Z15" s="85">
        <f t="shared" si="1"/>
        <v>540.54054054054052</v>
      </c>
      <c r="AA15" s="127" t="s">
        <v>96</v>
      </c>
      <c r="AB15" s="121" t="s">
        <v>60</v>
      </c>
      <c r="AC15" s="122" t="s">
        <v>60</v>
      </c>
      <c r="AD15" s="128" t="s">
        <v>106</v>
      </c>
      <c r="AE15" s="124" t="s">
        <v>60</v>
      </c>
      <c r="AF15" s="112" t="s">
        <v>107</v>
      </c>
      <c r="AG15" s="125" t="s">
        <v>60</v>
      </c>
      <c r="AH15" s="126" t="s">
        <v>60</v>
      </c>
    </row>
    <row r="16" spans="1:34" ht="50.15" customHeight="1" x14ac:dyDescent="0.35">
      <c r="A16" s="30">
        <v>11</v>
      </c>
      <c r="B16" s="44" t="s">
        <v>108</v>
      </c>
      <c r="C16" s="44" t="s">
        <v>60</v>
      </c>
      <c r="D16" s="61" t="s">
        <v>109</v>
      </c>
      <c r="E16" s="44" t="s">
        <v>110</v>
      </c>
      <c r="F16" s="44" t="s">
        <v>55</v>
      </c>
      <c r="G16" s="44" t="s">
        <v>56</v>
      </c>
      <c r="H16" s="69" t="s">
        <v>57</v>
      </c>
      <c r="I16" s="45" t="s">
        <v>111</v>
      </c>
      <c r="J16" s="72" t="s">
        <v>59</v>
      </c>
      <c r="K16" s="53">
        <v>623711340</v>
      </c>
      <c r="L16" s="29">
        <v>515463918</v>
      </c>
      <c r="M16" s="29">
        <v>250000000</v>
      </c>
      <c r="N16" s="29">
        <v>250000000</v>
      </c>
      <c r="O16" s="29">
        <f>124233868.48/24.725</f>
        <v>5024625.6210313449</v>
      </c>
      <c r="P16" s="29">
        <v>0</v>
      </c>
      <c r="Q16" s="29">
        <v>0</v>
      </c>
      <c r="R16" s="80" t="s">
        <v>112</v>
      </c>
      <c r="S16" s="82">
        <v>0</v>
      </c>
      <c r="T16" s="36">
        <v>2222000</v>
      </c>
      <c r="U16" s="37">
        <v>0</v>
      </c>
      <c r="V16" s="37">
        <v>14000000</v>
      </c>
      <c r="W16" s="87">
        <v>0</v>
      </c>
      <c r="X16" s="87">
        <v>1240</v>
      </c>
      <c r="Y16" s="38">
        <f t="shared" si="0"/>
        <v>0</v>
      </c>
      <c r="Z16" s="85">
        <f t="shared" si="1"/>
        <v>17.857142857142858</v>
      </c>
      <c r="AA16" s="115" t="s">
        <v>61</v>
      </c>
      <c r="AB16" s="102" t="s">
        <v>113</v>
      </c>
      <c r="AC16" s="116" t="s">
        <v>60</v>
      </c>
      <c r="AD16" s="117" t="s">
        <v>63</v>
      </c>
      <c r="AE16" s="118" t="s">
        <v>60</v>
      </c>
      <c r="AF16" s="112" t="s">
        <v>75</v>
      </c>
      <c r="AG16" s="119" t="s">
        <v>60</v>
      </c>
      <c r="AH16" s="120" t="s">
        <v>60</v>
      </c>
    </row>
    <row r="17" spans="1:34" ht="50.15" customHeight="1" x14ac:dyDescent="0.35">
      <c r="A17" s="30">
        <v>12</v>
      </c>
      <c r="B17" s="44" t="s">
        <v>114</v>
      </c>
      <c r="C17" s="44" t="s">
        <v>60</v>
      </c>
      <c r="D17" s="61" t="s">
        <v>115</v>
      </c>
      <c r="E17" s="44" t="s">
        <v>110</v>
      </c>
      <c r="F17" s="44" t="s">
        <v>55</v>
      </c>
      <c r="G17" s="44" t="s">
        <v>56</v>
      </c>
      <c r="H17" s="69" t="s">
        <v>57</v>
      </c>
      <c r="I17" s="45" t="s">
        <v>116</v>
      </c>
      <c r="J17" s="72" t="s">
        <v>59</v>
      </c>
      <c r="K17" s="53">
        <v>330000000</v>
      </c>
      <c r="L17" s="29">
        <v>272727273</v>
      </c>
      <c r="M17" s="29">
        <v>120000000</v>
      </c>
      <c r="N17" s="29">
        <v>120000000</v>
      </c>
      <c r="O17" s="29">
        <f>166602924.6/24.725</f>
        <v>6738237.5975733055</v>
      </c>
      <c r="P17" s="29">
        <v>1720737.5369059655</v>
      </c>
      <c r="Q17" s="29">
        <v>0</v>
      </c>
      <c r="R17" s="80" t="s">
        <v>112</v>
      </c>
      <c r="S17" s="82">
        <v>0</v>
      </c>
      <c r="T17" s="36">
        <v>10556000</v>
      </c>
      <c r="U17" s="37">
        <v>0</v>
      </c>
      <c r="V17" s="37">
        <v>15510000</v>
      </c>
      <c r="W17" s="87">
        <v>0</v>
      </c>
      <c r="X17" s="87">
        <v>0</v>
      </c>
      <c r="Y17" s="38">
        <f t="shared" si="0"/>
        <v>0.11094374834983659</v>
      </c>
      <c r="Z17" s="85">
        <f t="shared" si="1"/>
        <v>7.7369439071566735</v>
      </c>
      <c r="AA17" s="115" t="s">
        <v>61</v>
      </c>
      <c r="AB17" s="102" t="s">
        <v>117</v>
      </c>
      <c r="AC17" s="116" t="s">
        <v>60</v>
      </c>
      <c r="AD17" s="117" t="s">
        <v>63</v>
      </c>
      <c r="AE17" s="118" t="s">
        <v>60</v>
      </c>
      <c r="AF17" s="112" t="s">
        <v>75</v>
      </c>
      <c r="AG17" s="119" t="s">
        <v>60</v>
      </c>
      <c r="AH17" s="120" t="s">
        <v>60</v>
      </c>
    </row>
    <row r="18" spans="1:34" ht="50.15" customHeight="1" x14ac:dyDescent="0.35">
      <c r="A18" s="30">
        <v>13</v>
      </c>
      <c r="B18" s="44" t="s">
        <v>118</v>
      </c>
      <c r="C18" s="44" t="s">
        <v>60</v>
      </c>
      <c r="D18" s="61" t="s">
        <v>119</v>
      </c>
      <c r="E18" s="44" t="s">
        <v>110</v>
      </c>
      <c r="F18" s="44" t="s">
        <v>55</v>
      </c>
      <c r="G18" s="44" t="s">
        <v>92</v>
      </c>
      <c r="H18" s="69" t="s">
        <v>57</v>
      </c>
      <c r="I18" s="45" t="s">
        <v>79</v>
      </c>
      <c r="J18" s="72" t="s">
        <v>59</v>
      </c>
      <c r="K18" s="53">
        <v>82329897</v>
      </c>
      <c r="L18" s="29">
        <v>68041237</v>
      </c>
      <c r="M18" s="29">
        <v>33000000</v>
      </c>
      <c r="N18" s="29">
        <v>33000000</v>
      </c>
      <c r="O18" s="29">
        <v>0</v>
      </c>
      <c r="P18" s="29">
        <v>0</v>
      </c>
      <c r="Q18" s="29">
        <v>0</v>
      </c>
      <c r="R18" s="80" t="s">
        <v>112</v>
      </c>
      <c r="S18" s="82">
        <v>0</v>
      </c>
      <c r="T18" s="36">
        <v>277000</v>
      </c>
      <c r="U18" s="37">
        <v>0</v>
      </c>
      <c r="V18" s="37">
        <v>2540000</v>
      </c>
      <c r="W18" s="87">
        <v>0</v>
      </c>
      <c r="X18" s="87">
        <v>160</v>
      </c>
      <c r="Y18" s="38">
        <f t="shared" si="0"/>
        <v>0</v>
      </c>
      <c r="Z18" s="85">
        <f t="shared" si="1"/>
        <v>12.992125984251969</v>
      </c>
      <c r="AA18" s="115" t="s">
        <v>61</v>
      </c>
      <c r="AB18" s="102" t="s">
        <v>60</v>
      </c>
      <c r="AC18" s="116" t="s">
        <v>60</v>
      </c>
      <c r="AD18" s="117" t="s">
        <v>60</v>
      </c>
      <c r="AE18" s="118" t="s">
        <v>60</v>
      </c>
      <c r="AF18" s="112" t="s">
        <v>80</v>
      </c>
      <c r="AG18" s="119" t="s">
        <v>60</v>
      </c>
      <c r="AH18" s="120" t="s">
        <v>60</v>
      </c>
    </row>
    <row r="19" spans="1:34" ht="50.15" customHeight="1" x14ac:dyDescent="0.35">
      <c r="A19" s="30">
        <v>14</v>
      </c>
      <c r="B19" s="44" t="s">
        <v>120</v>
      </c>
      <c r="C19" s="44" t="s">
        <v>60</v>
      </c>
      <c r="D19" s="61" t="s">
        <v>121</v>
      </c>
      <c r="E19" s="44" t="s">
        <v>110</v>
      </c>
      <c r="F19" s="44" t="s">
        <v>55</v>
      </c>
      <c r="G19" s="44" t="s">
        <v>78</v>
      </c>
      <c r="H19" s="69" t="s">
        <v>57</v>
      </c>
      <c r="I19" s="45" t="s">
        <v>122</v>
      </c>
      <c r="J19" s="72" t="s">
        <v>59</v>
      </c>
      <c r="K19" s="53">
        <v>244750000</v>
      </c>
      <c r="L19" s="29">
        <v>202272727</v>
      </c>
      <c r="M19" s="29">
        <v>89000000</v>
      </c>
      <c r="N19" s="29">
        <v>89000000</v>
      </c>
      <c r="O19" s="29">
        <f>82432813.5/24.725</f>
        <v>3333986.3902932252</v>
      </c>
      <c r="P19" s="29">
        <v>0</v>
      </c>
      <c r="Q19" s="29">
        <v>0</v>
      </c>
      <c r="R19" s="80" t="s">
        <v>112</v>
      </c>
      <c r="S19" s="82">
        <v>0</v>
      </c>
      <c r="T19" s="36">
        <v>6944000</v>
      </c>
      <c r="U19" s="37">
        <v>0</v>
      </c>
      <c r="V19" s="37">
        <v>10340000</v>
      </c>
      <c r="W19" s="87">
        <v>0</v>
      </c>
      <c r="X19" s="87">
        <v>0</v>
      </c>
      <c r="Y19" s="38">
        <f t="shared" si="0"/>
        <v>0</v>
      </c>
      <c r="Z19" s="85">
        <f t="shared" si="1"/>
        <v>8.607350096711798</v>
      </c>
      <c r="AA19" s="115" t="s">
        <v>61</v>
      </c>
      <c r="AB19" s="102" t="s">
        <v>123</v>
      </c>
      <c r="AC19" s="116" t="s">
        <v>60</v>
      </c>
      <c r="AD19" s="117" t="s">
        <v>63</v>
      </c>
      <c r="AE19" s="118" t="s">
        <v>60</v>
      </c>
      <c r="AF19" s="112" t="s">
        <v>80</v>
      </c>
      <c r="AG19" s="119" t="s">
        <v>60</v>
      </c>
      <c r="AH19" s="120" t="s">
        <v>60</v>
      </c>
    </row>
    <row r="20" spans="1:34" ht="50.15" customHeight="1" x14ac:dyDescent="0.35">
      <c r="A20" s="30">
        <v>15</v>
      </c>
      <c r="B20" s="44" t="s">
        <v>124</v>
      </c>
      <c r="C20" s="44" t="s">
        <v>60</v>
      </c>
      <c r="D20" s="61" t="s">
        <v>125</v>
      </c>
      <c r="E20" s="44" t="s">
        <v>110</v>
      </c>
      <c r="F20" s="44" t="s">
        <v>55</v>
      </c>
      <c r="G20" s="44" t="s">
        <v>56</v>
      </c>
      <c r="H20" s="69" t="s">
        <v>57</v>
      </c>
      <c r="I20" s="45" t="s">
        <v>126</v>
      </c>
      <c r="J20" s="72" t="s">
        <v>59</v>
      </c>
      <c r="K20" s="53">
        <v>49500000</v>
      </c>
      <c r="L20" s="29">
        <v>40909091</v>
      </c>
      <c r="M20" s="29">
        <v>18000000</v>
      </c>
      <c r="N20" s="29">
        <v>18000000</v>
      </c>
      <c r="O20" s="29">
        <f>263756965.38/24.725</f>
        <v>10667622.462285135</v>
      </c>
      <c r="P20" s="29">
        <v>0</v>
      </c>
      <c r="Q20" s="29">
        <v>0</v>
      </c>
      <c r="R20" s="80" t="s">
        <v>112</v>
      </c>
      <c r="S20" s="82">
        <v>0</v>
      </c>
      <c r="T20" s="36">
        <v>1389000</v>
      </c>
      <c r="U20" s="37">
        <v>0</v>
      </c>
      <c r="V20" s="37">
        <v>260000</v>
      </c>
      <c r="W20" s="87">
        <v>0</v>
      </c>
      <c r="X20" s="87">
        <v>0</v>
      </c>
      <c r="Y20" s="38">
        <f t="shared" si="0"/>
        <v>0</v>
      </c>
      <c r="Z20" s="85">
        <f t="shared" si="1"/>
        <v>69.230769230769226</v>
      </c>
      <c r="AA20" s="115" t="s">
        <v>61</v>
      </c>
      <c r="AB20" s="102" t="s">
        <v>127</v>
      </c>
      <c r="AC20" s="116" t="s">
        <v>60</v>
      </c>
      <c r="AD20" s="117" t="s">
        <v>63</v>
      </c>
      <c r="AE20" s="118" t="s">
        <v>60</v>
      </c>
      <c r="AF20" s="112" t="s">
        <v>80</v>
      </c>
      <c r="AG20" s="119" t="s">
        <v>60</v>
      </c>
      <c r="AH20" s="120" t="s">
        <v>60</v>
      </c>
    </row>
    <row r="21" spans="1:34" ht="50.15" customHeight="1" x14ac:dyDescent="0.35">
      <c r="A21" s="30">
        <v>16</v>
      </c>
      <c r="B21" s="69" t="s">
        <v>128</v>
      </c>
      <c r="C21" s="69" t="s">
        <v>129</v>
      </c>
      <c r="D21" s="70" t="s">
        <v>130</v>
      </c>
      <c r="E21" s="69" t="s">
        <v>54</v>
      </c>
      <c r="F21" s="69" t="s">
        <v>55</v>
      </c>
      <c r="G21" s="69" t="s">
        <v>56</v>
      </c>
      <c r="H21" s="69" t="s">
        <v>57</v>
      </c>
      <c r="I21" s="71" t="s">
        <v>131</v>
      </c>
      <c r="J21" s="72" t="s">
        <v>59</v>
      </c>
      <c r="K21" s="73">
        <v>2904000000</v>
      </c>
      <c r="L21" s="74">
        <v>2400000000</v>
      </c>
      <c r="M21" s="74">
        <v>1200000000</v>
      </c>
      <c r="N21" s="74">
        <v>1200000000</v>
      </c>
      <c r="O21" s="29">
        <f>(10954706183)/24.725</f>
        <v>443061928.53387254</v>
      </c>
      <c r="P21" s="29">
        <f>(10954706183)/24.725</f>
        <v>443061928.53387254</v>
      </c>
      <c r="Q21" s="29">
        <v>0</v>
      </c>
      <c r="R21" s="54" t="s">
        <v>60</v>
      </c>
      <c r="S21" s="82"/>
      <c r="T21" s="36">
        <v>16790000</v>
      </c>
      <c r="U21" s="37">
        <f>311766</f>
        <v>311766</v>
      </c>
      <c r="V21" s="37">
        <v>8003000</v>
      </c>
      <c r="W21" s="87">
        <v>0</v>
      </c>
      <c r="X21" s="87">
        <v>703</v>
      </c>
      <c r="Y21" s="38">
        <f t="shared" si="0"/>
        <v>55.361980324112523</v>
      </c>
      <c r="Z21" s="85">
        <f t="shared" si="1"/>
        <v>149.9437710858428</v>
      </c>
      <c r="AA21" s="127" t="s">
        <v>63</v>
      </c>
      <c r="AB21" s="121" t="s">
        <v>132</v>
      </c>
      <c r="AC21" s="122" t="s">
        <v>60</v>
      </c>
      <c r="AD21" s="123" t="s">
        <v>63</v>
      </c>
      <c r="AE21" s="124" t="s">
        <v>60</v>
      </c>
      <c r="AF21" s="112" t="s">
        <v>133</v>
      </c>
      <c r="AG21" s="125" t="s">
        <v>60</v>
      </c>
      <c r="AH21" s="126" t="s">
        <v>60</v>
      </c>
    </row>
    <row r="22" spans="1:34" ht="50.15" customHeight="1" x14ac:dyDescent="0.35">
      <c r="A22" s="30">
        <v>17</v>
      </c>
      <c r="B22" s="69" t="s">
        <v>134</v>
      </c>
      <c r="C22" s="69" t="s">
        <v>60</v>
      </c>
      <c r="D22" s="70" t="s">
        <v>135</v>
      </c>
      <c r="E22" s="69" t="s">
        <v>54</v>
      </c>
      <c r="F22" s="69" t="s">
        <v>55</v>
      </c>
      <c r="G22" s="69" t="s">
        <v>56</v>
      </c>
      <c r="H22" s="69" t="s">
        <v>57</v>
      </c>
      <c r="I22" s="45" t="s">
        <v>136</v>
      </c>
      <c r="J22" s="72" t="s">
        <v>59</v>
      </c>
      <c r="K22" s="73">
        <v>1815000000</v>
      </c>
      <c r="L22" s="74">
        <v>1500000000</v>
      </c>
      <c r="M22" s="74">
        <v>700000000</v>
      </c>
      <c r="N22" s="74">
        <v>700000000</v>
      </c>
      <c r="O22" s="29">
        <f>1004976213.9/24.725</f>
        <v>40646156.275025278</v>
      </c>
      <c r="P22" s="29">
        <v>0</v>
      </c>
      <c r="Q22" s="29">
        <v>0</v>
      </c>
      <c r="R22" s="54" t="s">
        <v>60</v>
      </c>
      <c r="S22" s="82">
        <v>0</v>
      </c>
      <c r="T22" s="36">
        <v>54167000</v>
      </c>
      <c r="U22" s="37">
        <v>0</v>
      </c>
      <c r="V22" s="37">
        <v>7089000</v>
      </c>
      <c r="W22" s="87">
        <v>0</v>
      </c>
      <c r="X22" s="87">
        <v>0</v>
      </c>
      <c r="Y22" s="38">
        <f t="shared" si="0"/>
        <v>0</v>
      </c>
      <c r="Z22" s="85">
        <f t="shared" si="1"/>
        <v>98.744533784736916</v>
      </c>
      <c r="AA22" s="115" t="s">
        <v>61</v>
      </c>
      <c r="AB22" s="121" t="s">
        <v>137</v>
      </c>
      <c r="AC22" s="122" t="s">
        <v>60</v>
      </c>
      <c r="AD22" s="123" t="s">
        <v>63</v>
      </c>
      <c r="AE22" s="124" t="s">
        <v>60</v>
      </c>
      <c r="AF22" s="112" t="s">
        <v>80</v>
      </c>
      <c r="AG22" s="125" t="s">
        <v>60</v>
      </c>
      <c r="AH22" s="126" t="s">
        <v>60</v>
      </c>
    </row>
    <row r="23" spans="1:34" ht="50.15" customHeight="1" x14ac:dyDescent="0.35">
      <c r="A23" s="30">
        <v>18</v>
      </c>
      <c r="B23" s="69" t="s">
        <v>138</v>
      </c>
      <c r="C23" s="69" t="s">
        <v>60</v>
      </c>
      <c r="D23" s="70" t="s">
        <v>139</v>
      </c>
      <c r="E23" s="69" t="s">
        <v>54</v>
      </c>
      <c r="F23" s="69" t="s">
        <v>55</v>
      </c>
      <c r="G23" s="69" t="s">
        <v>92</v>
      </c>
      <c r="H23" s="69" t="s">
        <v>57</v>
      </c>
      <c r="I23" s="71" t="s">
        <v>140</v>
      </c>
      <c r="J23" s="72" t="s">
        <v>59</v>
      </c>
      <c r="K23" s="73">
        <v>403333333</v>
      </c>
      <c r="L23" s="74">
        <v>333333333</v>
      </c>
      <c r="M23" s="74">
        <v>100000000</v>
      </c>
      <c r="N23" s="74">
        <v>100000000</v>
      </c>
      <c r="O23" s="29">
        <v>0</v>
      </c>
      <c r="P23" s="29">
        <v>0</v>
      </c>
      <c r="Q23" s="29">
        <v>0</v>
      </c>
      <c r="R23" s="54" t="s">
        <v>60</v>
      </c>
      <c r="S23" s="82">
        <v>0</v>
      </c>
      <c r="T23" s="36">
        <v>441000</v>
      </c>
      <c r="U23" s="37">
        <v>0</v>
      </c>
      <c r="V23" s="37">
        <v>250000</v>
      </c>
      <c r="W23" s="87">
        <v>0</v>
      </c>
      <c r="X23" s="87">
        <v>0</v>
      </c>
      <c r="Y23" s="38">
        <f t="shared" si="0"/>
        <v>0</v>
      </c>
      <c r="Z23" s="85">
        <f t="shared" si="1"/>
        <v>400</v>
      </c>
      <c r="AA23" s="127" t="s">
        <v>96</v>
      </c>
      <c r="AB23" s="121" t="s">
        <v>60</v>
      </c>
      <c r="AC23" s="122" t="s">
        <v>60</v>
      </c>
      <c r="AD23" s="128" t="s">
        <v>141</v>
      </c>
      <c r="AE23" s="124" t="s">
        <v>60</v>
      </c>
      <c r="AF23" s="112" t="s">
        <v>142</v>
      </c>
      <c r="AG23" s="125" t="s">
        <v>60</v>
      </c>
      <c r="AH23" s="126" t="s">
        <v>60</v>
      </c>
    </row>
    <row r="24" spans="1:34" ht="50.15" customHeight="1" x14ac:dyDescent="0.35">
      <c r="A24" s="30">
        <v>19</v>
      </c>
      <c r="B24" s="69" t="s">
        <v>143</v>
      </c>
      <c r="C24" s="69" t="s">
        <v>60</v>
      </c>
      <c r="D24" s="70" t="s">
        <v>144</v>
      </c>
      <c r="E24" s="69" t="s">
        <v>110</v>
      </c>
      <c r="F24" s="69" t="s">
        <v>55</v>
      </c>
      <c r="G24" s="69" t="s">
        <v>56</v>
      </c>
      <c r="H24" s="69" t="s">
        <v>57</v>
      </c>
      <c r="I24" s="71" t="s">
        <v>131</v>
      </c>
      <c r="J24" s="72" t="s">
        <v>59</v>
      </c>
      <c r="K24" s="73">
        <v>2420000000</v>
      </c>
      <c r="L24" s="74">
        <v>2000000000</v>
      </c>
      <c r="M24" s="74">
        <v>1000000000</v>
      </c>
      <c r="N24" s="74">
        <v>1000000000</v>
      </c>
      <c r="O24" s="29">
        <f>(654580364)/24.725</f>
        <v>26474433.326592516</v>
      </c>
      <c r="P24" s="29">
        <f>(654580364)/24.725</f>
        <v>26474433.326592516</v>
      </c>
      <c r="Q24" s="29">
        <v>0</v>
      </c>
      <c r="R24" s="80" t="s">
        <v>112</v>
      </c>
      <c r="S24" s="82">
        <f>339444</f>
        <v>339444</v>
      </c>
      <c r="T24" s="36">
        <v>83130000</v>
      </c>
      <c r="U24" s="37">
        <f>95351</f>
        <v>95351</v>
      </c>
      <c r="V24" s="37">
        <v>36199000</v>
      </c>
      <c r="W24" s="87">
        <v>0</v>
      </c>
      <c r="X24" s="87">
        <v>2681</v>
      </c>
      <c r="Y24" s="38">
        <f t="shared" si="0"/>
        <v>0.73135814046223702</v>
      </c>
      <c r="Z24" s="85">
        <f t="shared" si="1"/>
        <v>27.625072515815354</v>
      </c>
      <c r="AA24" s="127" t="s">
        <v>63</v>
      </c>
      <c r="AB24" s="121" t="s">
        <v>145</v>
      </c>
      <c r="AC24" s="122" t="s">
        <v>60</v>
      </c>
      <c r="AD24" s="123" t="s">
        <v>63</v>
      </c>
      <c r="AE24" s="124" t="s">
        <v>60</v>
      </c>
      <c r="AF24" s="112" t="s">
        <v>133</v>
      </c>
      <c r="AG24" s="125" t="s">
        <v>60</v>
      </c>
      <c r="AH24" s="126" t="s">
        <v>60</v>
      </c>
    </row>
    <row r="25" spans="1:34" ht="50.15" customHeight="1" x14ac:dyDescent="0.35">
      <c r="A25" s="30">
        <v>20</v>
      </c>
      <c r="B25" s="69" t="s">
        <v>146</v>
      </c>
      <c r="C25" s="69" t="s">
        <v>60</v>
      </c>
      <c r="D25" s="70" t="s">
        <v>147</v>
      </c>
      <c r="E25" s="69" t="s">
        <v>54</v>
      </c>
      <c r="F25" s="69" t="s">
        <v>148</v>
      </c>
      <c r="G25" s="69" t="s">
        <v>78</v>
      </c>
      <c r="H25" s="69" t="s">
        <v>60</v>
      </c>
      <c r="I25" s="71" t="s">
        <v>149</v>
      </c>
      <c r="J25" s="72" t="s">
        <v>150</v>
      </c>
      <c r="K25" s="105">
        <v>184299843</v>
      </c>
      <c r="L25" s="106">
        <v>152313919</v>
      </c>
      <c r="M25" s="106">
        <v>89376476</v>
      </c>
      <c r="N25" s="74">
        <v>89376476</v>
      </c>
      <c r="O25" s="29">
        <v>89376476</v>
      </c>
      <c r="P25" s="29">
        <v>0</v>
      </c>
      <c r="Q25" s="29">
        <v>0</v>
      </c>
      <c r="R25" s="54" t="s">
        <v>60</v>
      </c>
      <c r="S25" s="82">
        <v>0</v>
      </c>
      <c r="T25" s="36">
        <v>971366</v>
      </c>
      <c r="U25" s="37">
        <v>0</v>
      </c>
      <c r="V25" s="37">
        <v>364803</v>
      </c>
      <c r="W25" s="87">
        <v>0</v>
      </c>
      <c r="X25" s="87">
        <v>190</v>
      </c>
      <c r="Y25" s="38">
        <f t="shared" si="0"/>
        <v>0</v>
      </c>
      <c r="Z25" s="85">
        <f t="shared" si="1"/>
        <v>244.99929002776841</v>
      </c>
      <c r="AA25" s="127" t="s">
        <v>151</v>
      </c>
      <c r="AB25" s="121" t="s">
        <v>60</v>
      </c>
      <c r="AC25" s="122">
        <v>46753</v>
      </c>
      <c r="AD25" s="123" t="s">
        <v>63</v>
      </c>
      <c r="AE25" s="124" t="s">
        <v>152</v>
      </c>
      <c r="AF25" s="112" t="s">
        <v>75</v>
      </c>
      <c r="AG25" s="125" t="s">
        <v>60</v>
      </c>
      <c r="AH25" s="126" t="s">
        <v>60</v>
      </c>
    </row>
    <row r="26" spans="1:34" ht="50.15" customHeight="1" x14ac:dyDescent="0.35">
      <c r="A26" s="30">
        <v>21</v>
      </c>
      <c r="B26" s="69" t="s">
        <v>153</v>
      </c>
      <c r="C26" s="69" t="s">
        <v>60</v>
      </c>
      <c r="D26" s="70" t="s">
        <v>154</v>
      </c>
      <c r="E26" s="69" t="s">
        <v>54</v>
      </c>
      <c r="F26" s="69" t="s">
        <v>148</v>
      </c>
      <c r="G26" s="69" t="s">
        <v>56</v>
      </c>
      <c r="H26" s="69" t="s">
        <v>60</v>
      </c>
      <c r="I26" s="71" t="s">
        <v>155</v>
      </c>
      <c r="J26" s="72" t="s">
        <v>156</v>
      </c>
      <c r="K26" s="105">
        <v>147393780</v>
      </c>
      <c r="L26" s="106">
        <v>121813042</v>
      </c>
      <c r="M26" s="106">
        <v>79568908</v>
      </c>
      <c r="N26" s="74">
        <v>79568908</v>
      </c>
      <c r="O26" s="29">
        <v>79568908</v>
      </c>
      <c r="P26" s="29">
        <v>4726071.2922143582</v>
      </c>
      <c r="Q26" s="29">
        <v>0</v>
      </c>
      <c r="R26" s="54" t="s">
        <v>60</v>
      </c>
      <c r="S26" s="82">
        <v>0</v>
      </c>
      <c r="T26" s="36">
        <v>169946</v>
      </c>
      <c r="U26" s="37">
        <v>0</v>
      </c>
      <c r="V26" s="37">
        <v>37777</v>
      </c>
      <c r="W26" s="87">
        <v>0</v>
      </c>
      <c r="X26" s="87">
        <v>43</v>
      </c>
      <c r="Y26" s="38">
        <f t="shared" si="0"/>
        <v>125.10446282696769</v>
      </c>
      <c r="Z26" s="85">
        <f t="shared" si="1"/>
        <v>2106.2791645710354</v>
      </c>
      <c r="AA26" s="127" t="s">
        <v>157</v>
      </c>
      <c r="AB26" s="121" t="s">
        <v>60</v>
      </c>
      <c r="AC26" s="122">
        <v>45658</v>
      </c>
      <c r="AD26" s="123" t="s">
        <v>63</v>
      </c>
      <c r="AE26" s="124" t="s">
        <v>152</v>
      </c>
      <c r="AF26" s="112" t="s">
        <v>75</v>
      </c>
      <c r="AG26" s="125" t="s">
        <v>60</v>
      </c>
      <c r="AH26" s="126" t="s">
        <v>60</v>
      </c>
    </row>
    <row r="27" spans="1:34" ht="50.15" customHeight="1" x14ac:dyDescent="0.35">
      <c r="A27" s="30">
        <v>22</v>
      </c>
      <c r="B27" s="69" t="s">
        <v>158</v>
      </c>
      <c r="C27" s="69" t="s">
        <v>60</v>
      </c>
      <c r="D27" s="70" t="s">
        <v>159</v>
      </c>
      <c r="E27" s="69" t="s">
        <v>54</v>
      </c>
      <c r="F27" s="69" t="s">
        <v>148</v>
      </c>
      <c r="G27" s="69" t="s">
        <v>56</v>
      </c>
      <c r="H27" s="69" t="s">
        <v>60</v>
      </c>
      <c r="I27" s="71" t="s">
        <v>160</v>
      </c>
      <c r="J27" s="72" t="s">
        <v>156</v>
      </c>
      <c r="K27" s="105">
        <v>281936597</v>
      </c>
      <c r="L27" s="106">
        <v>233005452</v>
      </c>
      <c r="M27" s="106">
        <v>116780718</v>
      </c>
      <c r="N27" s="74">
        <v>116780718</v>
      </c>
      <c r="O27" s="29">
        <v>116780718</v>
      </c>
      <c r="P27" s="29">
        <v>0</v>
      </c>
      <c r="Q27" s="29">
        <v>0</v>
      </c>
      <c r="R27" s="54" t="s">
        <v>60</v>
      </c>
      <c r="S27" s="82">
        <v>0</v>
      </c>
      <c r="T27" s="36">
        <v>137124</v>
      </c>
      <c r="U27" s="37">
        <v>0</v>
      </c>
      <c r="V27" s="37">
        <v>61008</v>
      </c>
      <c r="W27" s="87">
        <v>0</v>
      </c>
      <c r="X27" s="87">
        <v>0</v>
      </c>
      <c r="Y27" s="38">
        <f t="shared" si="0"/>
        <v>0</v>
      </c>
      <c r="Z27" s="85">
        <f t="shared" ref="Z27:Z40" si="2">M27/V27</f>
        <v>1914.1869590873328</v>
      </c>
      <c r="AA27" s="127" t="s">
        <v>157</v>
      </c>
      <c r="AB27" s="121" t="s">
        <v>60</v>
      </c>
      <c r="AC27" s="122">
        <v>46023</v>
      </c>
      <c r="AD27" s="123" t="s">
        <v>63</v>
      </c>
      <c r="AE27" s="124" t="s">
        <v>152</v>
      </c>
      <c r="AF27" s="112" t="s">
        <v>75</v>
      </c>
      <c r="AG27" s="125" t="s">
        <v>60</v>
      </c>
      <c r="AH27" s="126" t="s">
        <v>60</v>
      </c>
    </row>
    <row r="28" spans="1:34" ht="50.15" customHeight="1" x14ac:dyDescent="0.35">
      <c r="A28" s="30">
        <v>23</v>
      </c>
      <c r="B28" s="69" t="s">
        <v>161</v>
      </c>
      <c r="C28" s="69" t="s">
        <v>60</v>
      </c>
      <c r="D28" s="70" t="s">
        <v>162</v>
      </c>
      <c r="E28" s="69" t="s">
        <v>54</v>
      </c>
      <c r="F28" s="69" t="s">
        <v>148</v>
      </c>
      <c r="G28" s="69" t="s">
        <v>78</v>
      </c>
      <c r="H28" s="69" t="s">
        <v>60</v>
      </c>
      <c r="I28" s="71" t="s">
        <v>163</v>
      </c>
      <c r="J28" s="72" t="s">
        <v>150</v>
      </c>
      <c r="K28" s="73">
        <v>656427605</v>
      </c>
      <c r="L28" s="74">
        <v>542502153</v>
      </c>
      <c r="M28" s="74">
        <v>249946208</v>
      </c>
      <c r="N28" s="74">
        <v>249946208</v>
      </c>
      <c r="O28" s="29">
        <v>249946208</v>
      </c>
      <c r="P28" s="29">
        <v>0</v>
      </c>
      <c r="Q28" s="29">
        <v>0</v>
      </c>
      <c r="R28" s="54" t="s">
        <v>60</v>
      </c>
      <c r="S28" s="82">
        <v>0</v>
      </c>
      <c r="T28" s="36">
        <v>134439</v>
      </c>
      <c r="U28" s="37">
        <v>0</v>
      </c>
      <c r="V28" s="37">
        <v>46708.110000000015</v>
      </c>
      <c r="W28" s="87">
        <v>0</v>
      </c>
      <c r="X28" s="87">
        <v>0</v>
      </c>
      <c r="Y28" s="38">
        <f t="shared" si="0"/>
        <v>0</v>
      </c>
      <c r="Z28" s="85">
        <f t="shared" si="2"/>
        <v>5351.2378899510149</v>
      </c>
      <c r="AA28" s="127" t="s">
        <v>157</v>
      </c>
      <c r="AB28" s="121" t="s">
        <v>60</v>
      </c>
      <c r="AC28" s="122">
        <v>46569</v>
      </c>
      <c r="AD28" s="123" t="s">
        <v>63</v>
      </c>
      <c r="AE28" s="124" t="s">
        <v>152</v>
      </c>
      <c r="AF28" s="112" t="s">
        <v>75</v>
      </c>
      <c r="AG28" s="125" t="s">
        <v>60</v>
      </c>
      <c r="AH28" s="126" t="s">
        <v>60</v>
      </c>
    </row>
    <row r="29" spans="1:34" ht="50.15" customHeight="1" x14ac:dyDescent="0.35">
      <c r="A29" s="30">
        <v>24</v>
      </c>
      <c r="B29" s="69" t="s">
        <v>164</v>
      </c>
      <c r="C29" s="69" t="s">
        <v>60</v>
      </c>
      <c r="D29" s="70" t="s">
        <v>165</v>
      </c>
      <c r="E29" s="69" t="s">
        <v>54</v>
      </c>
      <c r="F29" s="69" t="s">
        <v>55</v>
      </c>
      <c r="G29" s="69" t="s">
        <v>56</v>
      </c>
      <c r="H29" s="69" t="s">
        <v>57</v>
      </c>
      <c r="I29" s="71" t="s">
        <v>166</v>
      </c>
      <c r="J29" s="72" t="s">
        <v>59</v>
      </c>
      <c r="K29" s="73">
        <v>423500000</v>
      </c>
      <c r="L29" s="74">
        <v>350000000</v>
      </c>
      <c r="M29" s="74">
        <v>350000000</v>
      </c>
      <c r="N29" s="74">
        <v>350000000</v>
      </c>
      <c r="O29" s="29">
        <f>40792500/24.725</f>
        <v>1649848.3316481293</v>
      </c>
      <c r="P29" s="29">
        <v>0</v>
      </c>
      <c r="Q29" s="29">
        <v>0</v>
      </c>
      <c r="R29" s="54" t="s">
        <v>60</v>
      </c>
      <c r="S29" s="82">
        <v>0</v>
      </c>
      <c r="T29" s="36">
        <v>1638889</v>
      </c>
      <c r="U29" s="37">
        <v>0</v>
      </c>
      <c r="V29" s="37">
        <v>674300</v>
      </c>
      <c r="W29" s="87">
        <v>0</v>
      </c>
      <c r="X29" s="87">
        <v>0</v>
      </c>
      <c r="Y29" s="38">
        <f t="shared" si="0"/>
        <v>0</v>
      </c>
      <c r="Z29" s="85">
        <f t="shared" si="2"/>
        <v>519.05679964407534</v>
      </c>
      <c r="AA29" s="115" t="s">
        <v>167</v>
      </c>
      <c r="AB29" s="121" t="s">
        <v>168</v>
      </c>
      <c r="AC29" s="122" t="s">
        <v>60</v>
      </c>
      <c r="AD29" s="123" t="s">
        <v>63</v>
      </c>
      <c r="AE29" s="124" t="s">
        <v>60</v>
      </c>
      <c r="AF29" s="112" t="s">
        <v>75</v>
      </c>
      <c r="AG29" s="125" t="s">
        <v>60</v>
      </c>
      <c r="AH29" s="126" t="s">
        <v>60</v>
      </c>
    </row>
    <row r="30" spans="1:34" ht="50.15" customHeight="1" x14ac:dyDescent="0.35">
      <c r="A30" s="30">
        <v>25</v>
      </c>
      <c r="B30" s="69" t="s">
        <v>169</v>
      </c>
      <c r="C30" s="69" t="s">
        <v>60</v>
      </c>
      <c r="D30" s="70" t="s">
        <v>170</v>
      </c>
      <c r="E30" s="69" t="s">
        <v>54</v>
      </c>
      <c r="F30" s="69" t="s">
        <v>148</v>
      </c>
      <c r="G30" s="69" t="s">
        <v>78</v>
      </c>
      <c r="H30" s="69" t="s">
        <v>60</v>
      </c>
      <c r="I30" s="71" t="s">
        <v>171</v>
      </c>
      <c r="J30" s="72" t="s">
        <v>172</v>
      </c>
      <c r="K30" s="73">
        <v>128069377.81</v>
      </c>
      <c r="L30" s="74">
        <v>105842461</v>
      </c>
      <c r="M30" s="74">
        <v>64255276</v>
      </c>
      <c r="N30" s="74">
        <v>64255276</v>
      </c>
      <c r="O30" s="29">
        <v>64255276</v>
      </c>
      <c r="P30" s="29">
        <v>0</v>
      </c>
      <c r="Q30" s="29">
        <v>0</v>
      </c>
      <c r="R30" s="54" t="s">
        <v>60</v>
      </c>
      <c r="S30" s="82">
        <v>0</v>
      </c>
      <c r="T30" s="36">
        <v>177688</v>
      </c>
      <c r="U30" s="37">
        <v>0</v>
      </c>
      <c r="V30" s="37">
        <v>136064</v>
      </c>
      <c r="W30" s="87">
        <v>0</v>
      </c>
      <c r="X30" s="87">
        <v>0</v>
      </c>
      <c r="Y30" s="38">
        <f t="shared" si="0"/>
        <v>0</v>
      </c>
      <c r="Z30" s="85">
        <f t="shared" si="2"/>
        <v>472.24303269049858</v>
      </c>
      <c r="AA30" s="127" t="s">
        <v>151</v>
      </c>
      <c r="AB30" s="121" t="s">
        <v>60</v>
      </c>
      <c r="AC30" s="122">
        <v>46143</v>
      </c>
      <c r="AD30" s="123" t="s">
        <v>63</v>
      </c>
      <c r="AE30" s="124" t="s">
        <v>152</v>
      </c>
      <c r="AF30" s="112" t="s">
        <v>75</v>
      </c>
      <c r="AG30" s="125" t="s">
        <v>60</v>
      </c>
      <c r="AH30" s="126" t="s">
        <v>60</v>
      </c>
    </row>
    <row r="31" spans="1:34" ht="50.15" customHeight="1" x14ac:dyDescent="0.35">
      <c r="A31" s="30">
        <v>26</v>
      </c>
      <c r="B31" s="69" t="s">
        <v>173</v>
      </c>
      <c r="C31" s="69" t="s">
        <v>60</v>
      </c>
      <c r="D31" s="70" t="s">
        <v>174</v>
      </c>
      <c r="E31" s="69" t="s">
        <v>54</v>
      </c>
      <c r="F31" s="69" t="s">
        <v>148</v>
      </c>
      <c r="G31" s="69" t="s">
        <v>78</v>
      </c>
      <c r="H31" s="69" t="s">
        <v>60</v>
      </c>
      <c r="I31" s="71" t="s">
        <v>175</v>
      </c>
      <c r="J31" s="72" t="s">
        <v>176</v>
      </c>
      <c r="K31" s="73">
        <v>105987258</v>
      </c>
      <c r="L31" s="74">
        <v>87592775</v>
      </c>
      <c r="M31" s="74">
        <v>53864049</v>
      </c>
      <c r="N31" s="74">
        <v>53864049</v>
      </c>
      <c r="O31" s="29">
        <v>53864049</v>
      </c>
      <c r="P31" s="29">
        <v>0</v>
      </c>
      <c r="Q31" s="29">
        <v>0</v>
      </c>
      <c r="R31" s="54" t="s">
        <v>60</v>
      </c>
      <c r="S31" s="82">
        <v>0</v>
      </c>
      <c r="T31" s="36">
        <v>39283</v>
      </c>
      <c r="U31" s="37">
        <v>0</v>
      </c>
      <c r="V31" s="37">
        <v>14725</v>
      </c>
      <c r="W31" s="87">
        <v>0</v>
      </c>
      <c r="X31" s="87">
        <v>0</v>
      </c>
      <c r="Y31" s="38">
        <f t="shared" si="0"/>
        <v>0</v>
      </c>
      <c r="Z31" s="85">
        <f t="shared" si="2"/>
        <v>3657.9999320882853</v>
      </c>
      <c r="AA31" s="127" t="s">
        <v>63</v>
      </c>
      <c r="AB31" s="121" t="s">
        <v>60</v>
      </c>
      <c r="AC31" s="122">
        <v>46753</v>
      </c>
      <c r="AD31" s="123" t="s">
        <v>63</v>
      </c>
      <c r="AE31" s="124" t="s">
        <v>152</v>
      </c>
      <c r="AF31" s="112" t="s">
        <v>75</v>
      </c>
      <c r="AG31" s="125" t="s">
        <v>60</v>
      </c>
      <c r="AH31" s="126" t="s">
        <v>60</v>
      </c>
    </row>
    <row r="32" spans="1:34" ht="50.15" customHeight="1" x14ac:dyDescent="0.35">
      <c r="A32" s="30">
        <v>27</v>
      </c>
      <c r="B32" s="69" t="s">
        <v>177</v>
      </c>
      <c r="C32" s="69" t="s">
        <v>60</v>
      </c>
      <c r="D32" s="70" t="s">
        <v>178</v>
      </c>
      <c r="E32" s="69" t="s">
        <v>54</v>
      </c>
      <c r="F32" s="69" t="s">
        <v>148</v>
      </c>
      <c r="G32" s="69" t="s">
        <v>78</v>
      </c>
      <c r="H32" s="69" t="s">
        <v>60</v>
      </c>
      <c r="I32" s="71" t="s">
        <v>179</v>
      </c>
      <c r="J32" s="72" t="s">
        <v>180</v>
      </c>
      <c r="K32" s="73">
        <v>117208653</v>
      </c>
      <c r="L32" s="74">
        <v>96866655</v>
      </c>
      <c r="M32" s="74">
        <v>57784105</v>
      </c>
      <c r="N32" s="74">
        <v>57784105</v>
      </c>
      <c r="O32" s="29">
        <v>57784105</v>
      </c>
      <c r="P32" s="29">
        <v>0</v>
      </c>
      <c r="Q32" s="29">
        <v>0</v>
      </c>
      <c r="R32" s="54" t="s">
        <v>60</v>
      </c>
      <c r="S32" s="82">
        <v>0</v>
      </c>
      <c r="T32" s="36">
        <v>267100</v>
      </c>
      <c r="U32" s="37">
        <v>0</v>
      </c>
      <c r="V32" s="37">
        <v>149991</v>
      </c>
      <c r="W32" s="87">
        <v>0</v>
      </c>
      <c r="X32" s="87">
        <v>0</v>
      </c>
      <c r="Y32" s="38">
        <f t="shared" si="0"/>
        <v>0</v>
      </c>
      <c r="Z32" s="85">
        <f t="shared" si="2"/>
        <v>385.2504816955684</v>
      </c>
      <c r="AA32" s="127" t="s">
        <v>151</v>
      </c>
      <c r="AB32" s="121" t="s">
        <v>60</v>
      </c>
      <c r="AC32" s="122">
        <v>47058</v>
      </c>
      <c r="AD32" s="123" t="s">
        <v>63</v>
      </c>
      <c r="AE32" s="124" t="s">
        <v>152</v>
      </c>
      <c r="AF32" s="112" t="s">
        <v>75</v>
      </c>
      <c r="AG32" s="125" t="s">
        <v>60</v>
      </c>
      <c r="AH32" s="126" t="s">
        <v>60</v>
      </c>
    </row>
    <row r="33" spans="1:34" ht="50.15" customHeight="1" x14ac:dyDescent="0.35">
      <c r="A33" s="30">
        <v>28</v>
      </c>
      <c r="B33" s="69" t="s">
        <v>181</v>
      </c>
      <c r="C33" s="69" t="s">
        <v>60</v>
      </c>
      <c r="D33" s="70" t="s">
        <v>182</v>
      </c>
      <c r="E33" s="69" t="s">
        <v>54</v>
      </c>
      <c r="F33" s="69" t="s">
        <v>148</v>
      </c>
      <c r="G33" s="69" t="s">
        <v>78</v>
      </c>
      <c r="H33" s="69" t="s">
        <v>60</v>
      </c>
      <c r="I33" s="71" t="s">
        <v>179</v>
      </c>
      <c r="J33" s="72" t="s">
        <v>180</v>
      </c>
      <c r="K33" s="73">
        <v>249869718</v>
      </c>
      <c r="L33" s="74">
        <v>206503899</v>
      </c>
      <c r="M33" s="74">
        <v>105586266</v>
      </c>
      <c r="N33" s="74">
        <v>105586266</v>
      </c>
      <c r="O33" s="29">
        <v>105586266</v>
      </c>
      <c r="P33" s="29">
        <v>0</v>
      </c>
      <c r="Q33" s="29">
        <v>0</v>
      </c>
      <c r="R33" s="54" t="s">
        <v>60</v>
      </c>
      <c r="S33" s="82">
        <v>0</v>
      </c>
      <c r="T33" s="36">
        <v>145986</v>
      </c>
      <c r="U33" s="37">
        <v>0</v>
      </c>
      <c r="V33" s="37">
        <v>53349</v>
      </c>
      <c r="W33" s="87">
        <v>0</v>
      </c>
      <c r="X33" s="87">
        <v>0</v>
      </c>
      <c r="Y33" s="38">
        <f t="shared" si="0"/>
        <v>0</v>
      </c>
      <c r="Z33" s="85">
        <f t="shared" si="2"/>
        <v>1979.1611089242535</v>
      </c>
      <c r="AA33" s="127" t="s">
        <v>151</v>
      </c>
      <c r="AB33" s="121" t="s">
        <v>60</v>
      </c>
      <c r="AC33" s="122">
        <v>47058</v>
      </c>
      <c r="AD33" s="123" t="s">
        <v>63</v>
      </c>
      <c r="AE33" s="124" t="s">
        <v>152</v>
      </c>
      <c r="AF33" s="112" t="s">
        <v>75</v>
      </c>
      <c r="AG33" s="125" t="s">
        <v>60</v>
      </c>
      <c r="AH33" s="126" t="s">
        <v>60</v>
      </c>
    </row>
    <row r="34" spans="1:34" ht="50.15" customHeight="1" x14ac:dyDescent="0.35">
      <c r="A34" s="30">
        <v>29</v>
      </c>
      <c r="B34" s="69" t="s">
        <v>183</v>
      </c>
      <c r="C34" s="69" t="s">
        <v>60</v>
      </c>
      <c r="D34" s="70" t="s">
        <v>184</v>
      </c>
      <c r="E34" s="69" t="s">
        <v>54</v>
      </c>
      <c r="F34" s="69" t="s">
        <v>55</v>
      </c>
      <c r="G34" s="69" t="s">
        <v>92</v>
      </c>
      <c r="H34" s="69" t="s">
        <v>57</v>
      </c>
      <c r="I34" s="71" t="s">
        <v>185</v>
      </c>
      <c r="J34" s="72" t="s">
        <v>59</v>
      </c>
      <c r="K34" s="73">
        <v>726000000</v>
      </c>
      <c r="L34" s="74">
        <v>600000000</v>
      </c>
      <c r="M34" s="74">
        <v>300000000</v>
      </c>
      <c r="N34" s="74">
        <v>300000000</v>
      </c>
      <c r="O34" s="29">
        <v>0</v>
      </c>
      <c r="P34" s="29">
        <v>0</v>
      </c>
      <c r="Q34" s="29">
        <v>0</v>
      </c>
      <c r="R34" s="54" t="s">
        <v>60</v>
      </c>
      <c r="S34" s="82">
        <v>0</v>
      </c>
      <c r="T34" s="36">
        <v>76036</v>
      </c>
      <c r="U34" s="37">
        <v>0</v>
      </c>
      <c r="V34" s="37">
        <v>24700</v>
      </c>
      <c r="W34" s="87">
        <v>0</v>
      </c>
      <c r="X34" s="87">
        <v>0</v>
      </c>
      <c r="Y34" s="38">
        <f t="shared" si="0"/>
        <v>0</v>
      </c>
      <c r="Z34" s="85">
        <f t="shared" si="2"/>
        <v>12145.748987854251</v>
      </c>
      <c r="AA34" s="127" t="s">
        <v>157</v>
      </c>
      <c r="AB34" s="121" t="s">
        <v>186</v>
      </c>
      <c r="AC34" s="122" t="s">
        <v>60</v>
      </c>
      <c r="AD34" s="123" t="s">
        <v>63</v>
      </c>
      <c r="AE34" s="124" t="s">
        <v>60</v>
      </c>
      <c r="AF34" s="112" t="s">
        <v>187</v>
      </c>
      <c r="AG34" s="125" t="s">
        <v>60</v>
      </c>
      <c r="AH34" s="126" t="s">
        <v>60</v>
      </c>
    </row>
    <row r="35" spans="1:34" ht="50.15" customHeight="1" x14ac:dyDescent="0.35">
      <c r="A35" s="30">
        <v>30</v>
      </c>
      <c r="B35" s="69" t="s">
        <v>188</v>
      </c>
      <c r="C35" s="69" t="s">
        <v>60</v>
      </c>
      <c r="D35" s="70" t="s">
        <v>189</v>
      </c>
      <c r="E35" s="69" t="s">
        <v>54</v>
      </c>
      <c r="F35" s="69" t="s">
        <v>55</v>
      </c>
      <c r="G35" s="69" t="s">
        <v>56</v>
      </c>
      <c r="H35" s="69" t="s">
        <v>57</v>
      </c>
      <c r="I35" s="71" t="s">
        <v>190</v>
      </c>
      <c r="J35" s="72" t="s">
        <v>59</v>
      </c>
      <c r="K35" s="73">
        <v>468750000</v>
      </c>
      <c r="L35" s="74">
        <v>375000000</v>
      </c>
      <c r="M35" s="74">
        <v>150000000</v>
      </c>
      <c r="N35" s="74">
        <v>150000000</v>
      </c>
      <c r="O35" s="29">
        <f>256493857.77/24.725</f>
        <v>10373866.846107179</v>
      </c>
      <c r="P35" s="29">
        <v>0</v>
      </c>
      <c r="Q35" s="29">
        <v>0</v>
      </c>
      <c r="R35" s="54" t="s">
        <v>60</v>
      </c>
      <c r="S35" s="82">
        <v>0</v>
      </c>
      <c r="T35" s="36">
        <v>57700</v>
      </c>
      <c r="U35" s="37">
        <v>0</v>
      </c>
      <c r="V35" s="37">
        <v>44528</v>
      </c>
      <c r="W35" s="87">
        <v>0</v>
      </c>
      <c r="X35" s="87">
        <v>0</v>
      </c>
      <c r="Y35" s="38">
        <f t="shared" si="0"/>
        <v>0</v>
      </c>
      <c r="Z35" s="85">
        <f t="shared" si="2"/>
        <v>3368.6669062163132</v>
      </c>
      <c r="AA35" s="127" t="s">
        <v>63</v>
      </c>
      <c r="AB35" s="121" t="s">
        <v>191</v>
      </c>
      <c r="AC35" s="122" t="s">
        <v>60</v>
      </c>
      <c r="AD35" s="123" t="s">
        <v>63</v>
      </c>
      <c r="AE35" s="124" t="s">
        <v>60</v>
      </c>
      <c r="AF35" s="112" t="s">
        <v>187</v>
      </c>
      <c r="AG35" s="125" t="s">
        <v>60</v>
      </c>
      <c r="AH35" s="126" t="s">
        <v>60</v>
      </c>
    </row>
    <row r="36" spans="1:34" ht="50.15" customHeight="1" x14ac:dyDescent="0.35">
      <c r="A36" s="30">
        <v>31</v>
      </c>
      <c r="B36" s="69" t="s">
        <v>192</v>
      </c>
      <c r="C36" s="69" t="s">
        <v>60</v>
      </c>
      <c r="D36" s="70" t="s">
        <v>193</v>
      </c>
      <c r="E36" s="69" t="s">
        <v>54</v>
      </c>
      <c r="F36" s="69" t="s">
        <v>148</v>
      </c>
      <c r="G36" s="69" t="s">
        <v>56</v>
      </c>
      <c r="H36" s="69" t="s">
        <v>60</v>
      </c>
      <c r="I36" s="71" t="s">
        <v>194</v>
      </c>
      <c r="J36" s="72" t="s">
        <v>195</v>
      </c>
      <c r="K36" s="73">
        <v>13592496.630000001</v>
      </c>
      <c r="L36" s="74">
        <v>11233468.289999999</v>
      </c>
      <c r="M36" s="74">
        <v>4648807.34</v>
      </c>
      <c r="N36" s="74">
        <v>4648807.34</v>
      </c>
      <c r="O36" s="29">
        <v>4648807.34</v>
      </c>
      <c r="P36" s="29">
        <v>0</v>
      </c>
      <c r="Q36" s="29">
        <v>0</v>
      </c>
      <c r="R36" s="54" t="s">
        <v>60</v>
      </c>
      <c r="S36" s="82">
        <v>0</v>
      </c>
      <c r="T36" s="36">
        <v>17360</v>
      </c>
      <c r="U36" s="37">
        <v>0</v>
      </c>
      <c r="V36" s="37">
        <v>14077.179</v>
      </c>
      <c r="W36" s="87">
        <v>0</v>
      </c>
      <c r="X36" s="87">
        <v>0</v>
      </c>
      <c r="Y36" s="38">
        <f t="shared" si="0"/>
        <v>0</v>
      </c>
      <c r="Z36" s="85">
        <f t="shared" si="2"/>
        <v>330.23714055209496</v>
      </c>
      <c r="AA36" s="127" t="s">
        <v>63</v>
      </c>
      <c r="AB36" s="121" t="s">
        <v>60</v>
      </c>
      <c r="AC36" s="122">
        <v>45748</v>
      </c>
      <c r="AD36" s="123" t="s">
        <v>63</v>
      </c>
      <c r="AE36" s="124" t="s">
        <v>152</v>
      </c>
      <c r="AF36" s="112" t="s">
        <v>80</v>
      </c>
      <c r="AG36" s="125" t="s">
        <v>60</v>
      </c>
      <c r="AH36" s="126" t="s">
        <v>60</v>
      </c>
    </row>
    <row r="37" spans="1:34" ht="50.15" customHeight="1" x14ac:dyDescent="0.35">
      <c r="A37" s="30">
        <v>32</v>
      </c>
      <c r="B37" s="69" t="s">
        <v>196</v>
      </c>
      <c r="C37" s="69" t="s">
        <v>60</v>
      </c>
      <c r="D37" s="70" t="s">
        <v>197</v>
      </c>
      <c r="E37" s="69" t="s">
        <v>54</v>
      </c>
      <c r="F37" s="69" t="s">
        <v>148</v>
      </c>
      <c r="G37" s="69" t="s">
        <v>78</v>
      </c>
      <c r="H37" s="69" t="s">
        <v>60</v>
      </c>
      <c r="I37" s="71" t="s">
        <v>198</v>
      </c>
      <c r="J37" s="72" t="s">
        <v>150</v>
      </c>
      <c r="K37" s="73">
        <v>611085139</v>
      </c>
      <c r="L37" s="74">
        <v>505029040</v>
      </c>
      <c r="M37" s="74">
        <v>307762161</v>
      </c>
      <c r="N37" s="74">
        <v>307762161</v>
      </c>
      <c r="O37" s="29">
        <v>307762161</v>
      </c>
      <c r="P37" s="29">
        <v>0</v>
      </c>
      <c r="Q37" s="29">
        <v>0</v>
      </c>
      <c r="R37" s="54" t="s">
        <v>60</v>
      </c>
      <c r="S37" s="82">
        <v>0</v>
      </c>
      <c r="T37" s="36">
        <v>921644</v>
      </c>
      <c r="U37" s="37">
        <v>0</v>
      </c>
      <c r="V37" s="37">
        <v>568423</v>
      </c>
      <c r="W37" s="87">
        <v>0</v>
      </c>
      <c r="X37" s="87">
        <v>0</v>
      </c>
      <c r="Y37" s="38">
        <f t="shared" si="0"/>
        <v>0</v>
      </c>
      <c r="Z37" s="85">
        <f t="shared" si="2"/>
        <v>541.43157648441388</v>
      </c>
      <c r="AA37" s="127" t="s">
        <v>151</v>
      </c>
      <c r="AB37" s="121" t="s">
        <v>60</v>
      </c>
      <c r="AC37" s="122">
        <v>47088</v>
      </c>
      <c r="AD37" s="123" t="s">
        <v>63</v>
      </c>
      <c r="AE37" s="124" t="s">
        <v>152</v>
      </c>
      <c r="AF37" s="112" t="s">
        <v>75</v>
      </c>
      <c r="AG37" s="125" t="s">
        <v>60</v>
      </c>
      <c r="AH37" s="126" t="s">
        <v>60</v>
      </c>
    </row>
    <row r="38" spans="1:34" ht="50.15" customHeight="1" x14ac:dyDescent="0.35">
      <c r="A38" s="30">
        <v>33</v>
      </c>
      <c r="B38" s="69" t="s">
        <v>199</v>
      </c>
      <c r="C38" s="69" t="s">
        <v>60</v>
      </c>
      <c r="D38" s="70" t="s">
        <v>200</v>
      </c>
      <c r="E38" s="69" t="s">
        <v>54</v>
      </c>
      <c r="F38" s="69" t="s">
        <v>148</v>
      </c>
      <c r="G38" s="69" t="s">
        <v>92</v>
      </c>
      <c r="H38" s="69" t="s">
        <v>60</v>
      </c>
      <c r="I38" s="71" t="s">
        <v>179</v>
      </c>
      <c r="J38" s="72" t="s">
        <v>180</v>
      </c>
      <c r="K38" s="73" t="s">
        <v>201</v>
      </c>
      <c r="L38" s="74">
        <v>103064365</v>
      </c>
      <c r="M38" s="74">
        <v>62399645</v>
      </c>
      <c r="N38" s="74">
        <v>62399645</v>
      </c>
      <c r="O38" s="29">
        <v>62399645</v>
      </c>
      <c r="P38" s="29">
        <v>0</v>
      </c>
      <c r="Q38" s="29">
        <v>0</v>
      </c>
      <c r="R38" s="54" t="s">
        <v>60</v>
      </c>
      <c r="S38" s="82">
        <v>0</v>
      </c>
      <c r="T38" s="36">
        <v>267100</v>
      </c>
      <c r="U38" s="37">
        <v>0</v>
      </c>
      <c r="V38" s="37">
        <v>149991</v>
      </c>
      <c r="W38" s="87">
        <v>0</v>
      </c>
      <c r="X38" s="87">
        <v>0</v>
      </c>
      <c r="Y38" s="38">
        <f t="shared" si="0"/>
        <v>0</v>
      </c>
      <c r="Z38" s="85">
        <f t="shared" si="2"/>
        <v>416.02259468901468</v>
      </c>
      <c r="AA38" s="127" t="s">
        <v>63</v>
      </c>
      <c r="AB38" s="121" t="s">
        <v>60</v>
      </c>
      <c r="AC38" s="122">
        <v>47058</v>
      </c>
      <c r="AD38" s="123" t="s">
        <v>63</v>
      </c>
      <c r="AE38" s="124" t="s">
        <v>152</v>
      </c>
      <c r="AF38" s="112" t="s">
        <v>75</v>
      </c>
      <c r="AG38" s="125" t="s">
        <v>60</v>
      </c>
      <c r="AH38" s="126" t="s">
        <v>60</v>
      </c>
    </row>
    <row r="39" spans="1:34" ht="50.15" customHeight="1" x14ac:dyDescent="0.35">
      <c r="A39" s="30">
        <v>34</v>
      </c>
      <c r="B39" s="69" t="s">
        <v>202</v>
      </c>
      <c r="C39" s="69" t="s">
        <v>60</v>
      </c>
      <c r="D39" s="70" t="s">
        <v>203</v>
      </c>
      <c r="E39" s="69" t="s">
        <v>54</v>
      </c>
      <c r="F39" s="69" t="s">
        <v>148</v>
      </c>
      <c r="G39" s="69" t="s">
        <v>78</v>
      </c>
      <c r="H39" s="69" t="s">
        <v>60</v>
      </c>
      <c r="I39" s="71" t="s">
        <v>171</v>
      </c>
      <c r="J39" s="72" t="s">
        <v>172</v>
      </c>
      <c r="K39" s="73">
        <v>94489667</v>
      </c>
      <c r="L39" s="74">
        <v>78090634</v>
      </c>
      <c r="M39" s="74">
        <v>47848099</v>
      </c>
      <c r="N39" s="74">
        <v>47848099</v>
      </c>
      <c r="O39" s="29">
        <v>47848099</v>
      </c>
      <c r="P39" s="29">
        <v>0</v>
      </c>
      <c r="Q39" s="29">
        <v>0</v>
      </c>
      <c r="R39" s="54" t="s">
        <v>60</v>
      </c>
      <c r="S39" s="82">
        <v>0</v>
      </c>
      <c r="T39" s="36">
        <v>176606</v>
      </c>
      <c r="U39" s="37">
        <v>0</v>
      </c>
      <c r="V39" s="37">
        <v>135131.79999999999</v>
      </c>
      <c r="W39" s="87">
        <v>0</v>
      </c>
      <c r="X39" s="87">
        <v>0</v>
      </c>
      <c r="Y39" s="38">
        <f t="shared" si="0"/>
        <v>0</v>
      </c>
      <c r="Z39" s="85">
        <f t="shared" si="2"/>
        <v>354.08467140969043</v>
      </c>
      <c r="AA39" s="127" t="s">
        <v>63</v>
      </c>
      <c r="AB39" s="121" t="s">
        <v>60</v>
      </c>
      <c r="AC39" s="122">
        <v>46482</v>
      </c>
      <c r="AD39" s="123" t="s">
        <v>63</v>
      </c>
      <c r="AE39" s="124" t="s">
        <v>152</v>
      </c>
      <c r="AF39" s="112" t="s">
        <v>75</v>
      </c>
      <c r="AG39" s="125" t="s">
        <v>60</v>
      </c>
      <c r="AH39" s="126" t="s">
        <v>60</v>
      </c>
    </row>
    <row r="40" spans="1:34" ht="50.15" customHeight="1" thickBot="1" x14ac:dyDescent="0.4">
      <c r="A40" s="64">
        <v>35</v>
      </c>
      <c r="B40" s="65" t="s">
        <v>204</v>
      </c>
      <c r="C40" s="65" t="s">
        <v>60</v>
      </c>
      <c r="D40" s="66" t="s">
        <v>205</v>
      </c>
      <c r="E40" s="65" t="s">
        <v>54</v>
      </c>
      <c r="F40" s="65" t="s">
        <v>148</v>
      </c>
      <c r="G40" s="65" t="s">
        <v>92</v>
      </c>
      <c r="H40" s="65" t="s">
        <v>60</v>
      </c>
      <c r="I40" s="67" t="s">
        <v>206</v>
      </c>
      <c r="J40" s="68" t="s">
        <v>176</v>
      </c>
      <c r="K40" s="55">
        <v>108565145</v>
      </c>
      <c r="L40" s="56">
        <v>89723261</v>
      </c>
      <c r="M40" s="56">
        <v>58441401</v>
      </c>
      <c r="N40" s="56">
        <v>58441401</v>
      </c>
      <c r="O40" s="56">
        <v>58441401</v>
      </c>
      <c r="P40" s="56">
        <v>0</v>
      </c>
      <c r="Q40" s="56">
        <v>0</v>
      </c>
      <c r="R40" s="58" t="s">
        <v>60</v>
      </c>
      <c r="S40" s="83">
        <v>0</v>
      </c>
      <c r="T40" s="57">
        <v>145016</v>
      </c>
      <c r="U40" s="47">
        <v>0</v>
      </c>
      <c r="V40" s="47">
        <v>57400</v>
      </c>
      <c r="W40" s="88">
        <v>0</v>
      </c>
      <c r="X40" s="88">
        <v>0</v>
      </c>
      <c r="Y40" s="48">
        <f t="shared" si="0"/>
        <v>0</v>
      </c>
      <c r="Z40" s="86">
        <f t="shared" si="2"/>
        <v>1018.1428745644599</v>
      </c>
      <c r="AA40" s="129" t="s">
        <v>151</v>
      </c>
      <c r="AB40" s="130" t="s">
        <v>60</v>
      </c>
      <c r="AC40" s="131">
        <v>46388</v>
      </c>
      <c r="AD40" s="132" t="s">
        <v>63</v>
      </c>
      <c r="AE40" s="132" t="s">
        <v>152</v>
      </c>
      <c r="AF40" s="133" t="s">
        <v>75</v>
      </c>
      <c r="AG40" s="134" t="s">
        <v>60</v>
      </c>
      <c r="AH40" s="135" t="s">
        <v>60</v>
      </c>
    </row>
  </sheetData>
  <sheetProtection algorithmName="SHA-512" hashValue="2VEDwP8uyNy9DIYGluKZZCR6y/oLTanzlYynSZmDBO23chj5Wm4sdRnTUsN4evvxXmC6jFWkuuxHWFqQYcrFKg==" saltValue="lE8l0WL8e/5BQ2IU6RFI2Q==" spinCount="100000" sheet="1" objects="1" scenarios="1"/>
  <mergeCells count="3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 ref="I3:I5"/>
    <mergeCell ref="H3:H5"/>
    <mergeCell ref="J3:J5"/>
    <mergeCell ref="C3:C5"/>
    <mergeCell ref="A2:J2"/>
    <mergeCell ref="A3:A5"/>
    <mergeCell ref="B3:B5"/>
    <mergeCell ref="D3:D5"/>
    <mergeCell ref="E3:E5"/>
    <mergeCell ref="F3:F5"/>
    <mergeCell ref="G3:G5"/>
    <mergeCell ref="AE3:AE5"/>
    <mergeCell ref="AD3:AD5"/>
    <mergeCell ref="K3:K5"/>
    <mergeCell ref="L3:L5"/>
    <mergeCell ref="M3:M5"/>
    <mergeCell ref="N3:N5"/>
    <mergeCell ref="O3:O5"/>
    <mergeCell ref="P3:P5"/>
  </mergeCells>
  <phoneticPr fontId="17" type="noConversion"/>
  <conditionalFormatting sqref="B6:O39 Q6:X39 AA6:AH39 P6:P40 Y6:Z40">
    <cfRule type="containsBlanks" dxfId="4" priority="2">
      <formula>LEN(TRIM(B6))=0</formula>
    </cfRule>
  </conditionalFormatting>
  <dataValidations count="5">
    <dataValidation type="list" allowBlank="1" showInputMessage="1" showErrorMessage="1" sqref="E1:E2 E6:E1048576" xr:uid="{7AD00450-548D-4A91-9294-55570F9B5C94}">
      <formula1>"Priority, Non-priority"</formula1>
    </dataValidation>
    <dataValidation type="list" allowBlank="1" showInputMessage="1" showErrorMessage="1" sqref="G1:G2 G123:G1048576" xr:uid="{403B201E-4D21-4D22-B240-9F1811D9D6B5}">
      <formula1>"Early stages, Advanced stage, Completed"</formula1>
    </dataValidation>
    <dataValidation type="list" allowBlank="1" showInputMessage="1" showErrorMessage="1" sqref="H41:H89 G6:G122" xr:uid="{71E7E14B-6310-4569-B612-96053BB01E55}">
      <formula1>"Not started, Tender ongoing, Construction ongoing, Complete"</formula1>
    </dataValidation>
    <dataValidation type="list" allowBlank="1" showInputMessage="1" showErrorMessage="1" sqref="F6:F40" xr:uid="{F1C02AC7-F13F-40C2-A964-673D490CE711}">
      <formula1>"Project, Large-scale project, Scheme, Large-scale scheme"</formula1>
    </dataValidation>
    <dataValidation allowBlank="1" showInputMessage="1" showErrorMessage="1" sqref="H6:H40" xr:uid="{6A642A49-3DAB-49D5-8E98-2DE1A76DF3C6}"/>
  </dataValidations>
  <pageMargins left="0.7" right="0.7" top="0.75" bottom="0.75" header="0.3" footer="0.3"/>
  <pageSetup paperSize="9" scale="25" fitToWidth="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0DEA0-5E08-46FC-9FB1-9485B1FB231C}">
  <dimension ref="A1:O37"/>
  <sheetViews>
    <sheetView tabSelected="1" zoomScale="70" zoomScaleNormal="70" zoomScalePageLayoutView="60" workbookViewId="0">
      <pane xSplit="2" ySplit="2" topLeftCell="C3" activePane="bottomRight" state="frozen"/>
      <selection pane="topRight" activeCell="C1" sqref="C1"/>
      <selection pane="bottomLeft" activeCell="A2" sqref="A2"/>
      <selection pane="bottomRight" activeCell="A2" sqref="A2"/>
    </sheetView>
  </sheetViews>
  <sheetFormatPr defaultColWidth="0" defaultRowHeight="100" customHeight="1" x14ac:dyDescent="0.35"/>
  <cols>
    <col min="1" max="1" width="9.1796875" customWidth="1"/>
    <col min="2" max="2" width="29.54296875" customWidth="1"/>
    <col min="3" max="8" width="26" style="25" customWidth="1"/>
    <col min="9" max="9" width="29.81640625" style="25" customWidth="1"/>
    <col min="10" max="10" width="26" style="25" customWidth="1"/>
    <col min="11" max="11" width="26" style="39" customWidth="1"/>
    <col min="12" max="14" width="26" style="25" customWidth="1"/>
    <col min="15" max="15" width="38.1796875" style="26" customWidth="1"/>
    <col min="16" max="16" width="0" hidden="1" customWidth="1"/>
  </cols>
  <sheetData>
    <row r="1" spans="1:15" ht="15" hidden="1" thickBot="1" x14ac:dyDescent="0.4">
      <c r="K1" s="25"/>
    </row>
    <row r="2" spans="1:15" ht="66" customHeight="1" thickBot="1" x14ac:dyDescent="0.4">
      <c r="A2" s="31"/>
      <c r="B2" s="32"/>
      <c r="C2" s="196" t="s">
        <v>207</v>
      </c>
      <c r="D2" s="197"/>
      <c r="E2" s="197"/>
      <c r="F2" s="197"/>
      <c r="G2" s="197"/>
      <c r="H2" s="197"/>
      <c r="I2" s="197"/>
      <c r="J2" s="197"/>
      <c r="K2" s="198" t="s">
        <v>208</v>
      </c>
      <c r="L2" s="198"/>
      <c r="M2" s="198"/>
      <c r="N2" s="198"/>
      <c r="O2" s="199"/>
    </row>
    <row r="3" spans="1:15" ht="100.5" customHeight="1" x14ac:dyDescent="0.35">
      <c r="A3" s="200" t="s">
        <v>18</v>
      </c>
      <c r="B3" s="203" t="s">
        <v>209</v>
      </c>
      <c r="C3" s="156" t="s">
        <v>210</v>
      </c>
      <c r="D3" s="162" t="s">
        <v>211</v>
      </c>
      <c r="E3" s="162" t="s">
        <v>212</v>
      </c>
      <c r="F3" s="33"/>
      <c r="G3" s="162" t="s">
        <v>213</v>
      </c>
      <c r="H3" s="162" t="s">
        <v>214</v>
      </c>
      <c r="I3" s="162" t="s">
        <v>215</v>
      </c>
      <c r="J3" s="162" t="s">
        <v>216</v>
      </c>
      <c r="K3" s="206" t="s">
        <v>217</v>
      </c>
      <c r="L3" s="206" t="s">
        <v>218</v>
      </c>
      <c r="M3" s="206" t="s">
        <v>219</v>
      </c>
      <c r="N3" s="206" t="s">
        <v>220</v>
      </c>
      <c r="O3" s="195" t="s">
        <v>221</v>
      </c>
    </row>
    <row r="4" spans="1:15" ht="64.5" customHeight="1" x14ac:dyDescent="0.35">
      <c r="A4" s="201"/>
      <c r="B4" s="204"/>
      <c r="C4" s="157"/>
      <c r="D4" s="163"/>
      <c r="E4" s="163"/>
      <c r="F4" s="34" t="s">
        <v>222</v>
      </c>
      <c r="G4" s="163"/>
      <c r="H4" s="163"/>
      <c r="I4" s="163"/>
      <c r="J4" s="163"/>
      <c r="K4" s="206"/>
      <c r="L4" s="206"/>
      <c r="M4" s="206"/>
      <c r="N4" s="206"/>
      <c r="O4" s="195"/>
    </row>
    <row r="5" spans="1:15" ht="119.25" customHeight="1" thickBot="1" x14ac:dyDescent="0.4">
      <c r="A5" s="202"/>
      <c r="B5" s="205"/>
      <c r="C5" s="158"/>
      <c r="D5" s="164"/>
      <c r="E5" s="164"/>
      <c r="F5" s="35"/>
      <c r="G5" s="164"/>
      <c r="H5" s="164"/>
      <c r="I5" s="164"/>
      <c r="J5" s="164"/>
      <c r="K5" s="206"/>
      <c r="L5" s="206"/>
      <c r="M5" s="206"/>
      <c r="N5" s="206"/>
      <c r="O5" s="195"/>
    </row>
    <row r="6" spans="1:15" ht="100" customHeight="1" x14ac:dyDescent="0.35">
      <c r="A6" s="24">
        <v>1</v>
      </c>
      <c r="B6" s="27" t="s">
        <v>223</v>
      </c>
      <c r="C6" s="92" t="s">
        <v>224</v>
      </c>
      <c r="D6" s="43" t="s">
        <v>180</v>
      </c>
      <c r="E6" s="104">
        <v>113102635</v>
      </c>
      <c r="F6" s="94" t="s">
        <v>225</v>
      </c>
      <c r="G6" s="94" t="s">
        <v>226</v>
      </c>
      <c r="H6" s="93">
        <v>67428516</v>
      </c>
      <c r="I6" s="95" t="s">
        <v>227</v>
      </c>
      <c r="J6" s="95" t="s">
        <v>63</v>
      </c>
      <c r="K6" s="103">
        <v>45266</v>
      </c>
      <c r="L6" s="96" t="s">
        <v>228</v>
      </c>
      <c r="M6" s="96" t="s">
        <v>229</v>
      </c>
      <c r="N6" s="97" t="s">
        <v>60</v>
      </c>
      <c r="O6" s="97" t="s">
        <v>230</v>
      </c>
    </row>
    <row r="7" spans="1:15" ht="100" customHeight="1" x14ac:dyDescent="0.35">
      <c r="A7" s="24">
        <v>2</v>
      </c>
      <c r="B7" s="28" t="s">
        <v>231</v>
      </c>
      <c r="C7" s="98" t="s">
        <v>224</v>
      </c>
      <c r="D7" s="91" t="s">
        <v>176</v>
      </c>
      <c r="E7" s="99">
        <v>157270201</v>
      </c>
      <c r="F7" s="100" t="s">
        <v>232</v>
      </c>
      <c r="G7" s="94" t="s">
        <v>226</v>
      </c>
      <c r="H7" s="99">
        <v>76939459</v>
      </c>
      <c r="I7" s="95" t="s">
        <v>227</v>
      </c>
      <c r="J7" s="101" t="s">
        <v>63</v>
      </c>
      <c r="K7" s="103">
        <v>45266</v>
      </c>
      <c r="L7" s="96" t="s">
        <v>233</v>
      </c>
      <c r="M7" s="96" t="s">
        <v>229</v>
      </c>
      <c r="N7" s="97" t="s">
        <v>60</v>
      </c>
      <c r="O7" s="97" t="s">
        <v>230</v>
      </c>
    </row>
    <row r="8" spans="1:15" ht="100" customHeight="1" x14ac:dyDescent="0.35">
      <c r="A8" s="24">
        <v>3</v>
      </c>
      <c r="B8" s="28" t="s">
        <v>234</v>
      </c>
      <c r="C8" s="98" t="s">
        <v>224</v>
      </c>
      <c r="D8" s="91" t="s">
        <v>172</v>
      </c>
      <c r="E8" s="99">
        <v>105054197.30027322</v>
      </c>
      <c r="F8" s="100" t="s">
        <v>235</v>
      </c>
      <c r="G8" s="94" t="s">
        <v>226</v>
      </c>
      <c r="H8" s="99">
        <v>63305519</v>
      </c>
      <c r="I8" s="95" t="s">
        <v>227</v>
      </c>
      <c r="J8" s="101" t="s">
        <v>63</v>
      </c>
      <c r="K8" s="103">
        <v>45266</v>
      </c>
      <c r="L8" s="96" t="s">
        <v>233</v>
      </c>
      <c r="M8" s="96" t="s">
        <v>229</v>
      </c>
      <c r="N8" s="97" t="s">
        <v>60</v>
      </c>
      <c r="O8" s="97" t="s">
        <v>230</v>
      </c>
    </row>
    <row r="9" spans="1:15" ht="100" customHeight="1" x14ac:dyDescent="0.35">
      <c r="A9" s="24">
        <v>4</v>
      </c>
      <c r="B9" s="28" t="s">
        <v>236</v>
      </c>
      <c r="C9" s="98" t="s">
        <v>224</v>
      </c>
      <c r="D9" s="91" t="s">
        <v>172</v>
      </c>
      <c r="E9" s="99">
        <v>131820831.49137473</v>
      </c>
      <c r="F9" s="100" t="s">
        <v>237</v>
      </c>
      <c r="G9" s="94" t="s">
        <v>226</v>
      </c>
      <c r="H9" s="99">
        <v>80878970</v>
      </c>
      <c r="I9" s="95" t="s">
        <v>227</v>
      </c>
      <c r="J9" s="101" t="s">
        <v>63</v>
      </c>
      <c r="K9" s="103">
        <v>45266</v>
      </c>
      <c r="L9" s="96" t="s">
        <v>233</v>
      </c>
      <c r="M9" s="96" t="s">
        <v>229</v>
      </c>
      <c r="N9" s="97" t="s">
        <v>60</v>
      </c>
      <c r="O9" s="97" t="s">
        <v>230</v>
      </c>
    </row>
    <row r="10" spans="1:15" ht="100" customHeight="1" x14ac:dyDescent="0.35">
      <c r="A10" s="24">
        <v>5</v>
      </c>
      <c r="B10" s="28" t="s">
        <v>238</v>
      </c>
      <c r="C10" s="98" t="s">
        <v>224</v>
      </c>
      <c r="D10" s="91" t="s">
        <v>150</v>
      </c>
      <c r="E10" s="99">
        <v>600000000</v>
      </c>
      <c r="F10" s="100" t="s">
        <v>239</v>
      </c>
      <c r="G10" s="100" t="s">
        <v>226</v>
      </c>
      <c r="H10" s="99">
        <v>180000000</v>
      </c>
      <c r="I10" s="95" t="s">
        <v>227</v>
      </c>
      <c r="J10" s="101" t="s">
        <v>63</v>
      </c>
      <c r="K10" s="103">
        <v>45266</v>
      </c>
      <c r="L10" s="96" t="s">
        <v>233</v>
      </c>
      <c r="M10" s="96" t="s">
        <v>229</v>
      </c>
      <c r="N10" s="97" t="s">
        <v>60</v>
      </c>
      <c r="O10" s="97" t="s">
        <v>230</v>
      </c>
    </row>
    <row r="11" spans="1:15" ht="100" customHeight="1" x14ac:dyDescent="0.35">
      <c r="A11" s="24">
        <v>6</v>
      </c>
      <c r="B11" s="28" t="s">
        <v>240</v>
      </c>
      <c r="C11" s="98" t="s">
        <v>224</v>
      </c>
      <c r="D11" s="91" t="s">
        <v>150</v>
      </c>
      <c r="E11" s="99">
        <v>1000000000</v>
      </c>
      <c r="F11" s="100" t="s">
        <v>239</v>
      </c>
      <c r="G11" s="100" t="s">
        <v>226</v>
      </c>
      <c r="H11" s="99">
        <v>7500000000</v>
      </c>
      <c r="I11" s="95" t="s">
        <v>227</v>
      </c>
      <c r="J11" s="101" t="s">
        <v>63</v>
      </c>
      <c r="K11" s="103">
        <v>45266</v>
      </c>
      <c r="L11" s="96" t="s">
        <v>233</v>
      </c>
      <c r="M11" s="96" t="s">
        <v>229</v>
      </c>
      <c r="N11" s="97" t="s">
        <v>60</v>
      </c>
      <c r="O11" s="97" t="s">
        <v>230</v>
      </c>
    </row>
    <row r="12" spans="1:15" ht="100" customHeight="1" x14ac:dyDescent="0.35">
      <c r="A12" s="24">
        <v>7</v>
      </c>
      <c r="B12" s="28" t="s">
        <v>241</v>
      </c>
      <c r="C12" s="92" t="s">
        <v>224</v>
      </c>
      <c r="D12" s="91" t="s">
        <v>176</v>
      </c>
      <c r="E12" s="99">
        <v>388234232</v>
      </c>
      <c r="F12" s="100" t="s">
        <v>242</v>
      </c>
      <c r="G12" s="100" t="s">
        <v>226</v>
      </c>
      <c r="H12" s="99">
        <v>189022951</v>
      </c>
      <c r="I12" s="95" t="s">
        <v>227</v>
      </c>
      <c r="J12" s="101" t="s">
        <v>63</v>
      </c>
      <c r="K12" s="103">
        <v>45266</v>
      </c>
      <c r="L12" s="96" t="s">
        <v>233</v>
      </c>
      <c r="M12" s="96" t="s">
        <v>229</v>
      </c>
      <c r="N12" s="97" t="s">
        <v>60</v>
      </c>
      <c r="O12" s="97" t="s">
        <v>230</v>
      </c>
    </row>
    <row r="13" spans="1:15" ht="100" customHeight="1" x14ac:dyDescent="0.35">
      <c r="A13" s="24">
        <v>8</v>
      </c>
      <c r="B13" s="28" t="s">
        <v>243</v>
      </c>
      <c r="C13" s="92" t="s">
        <v>224</v>
      </c>
      <c r="D13" s="91" t="s">
        <v>172</v>
      </c>
      <c r="E13" s="99">
        <v>288021452</v>
      </c>
      <c r="F13" s="100" t="s">
        <v>244</v>
      </c>
      <c r="G13" s="100" t="s">
        <v>226</v>
      </c>
      <c r="H13" s="99">
        <v>153079957</v>
      </c>
      <c r="I13" s="95" t="s">
        <v>227</v>
      </c>
      <c r="J13" s="101" t="s">
        <v>63</v>
      </c>
      <c r="K13" s="103">
        <v>45266</v>
      </c>
      <c r="L13" s="96" t="s">
        <v>233</v>
      </c>
      <c r="M13" s="96" t="s">
        <v>229</v>
      </c>
      <c r="N13" s="97" t="s">
        <v>60</v>
      </c>
      <c r="O13" s="97" t="s">
        <v>230</v>
      </c>
    </row>
    <row r="14" spans="1:15" ht="100" customHeight="1" x14ac:dyDescent="0.35">
      <c r="A14" s="24">
        <v>9</v>
      </c>
      <c r="B14" s="28" t="s">
        <v>245</v>
      </c>
      <c r="C14" s="92" t="s">
        <v>224</v>
      </c>
      <c r="D14" s="91" t="s">
        <v>180</v>
      </c>
      <c r="E14" s="99">
        <v>316483550</v>
      </c>
      <c r="F14" s="100" t="s">
        <v>246</v>
      </c>
      <c r="G14" s="100" t="s">
        <v>226</v>
      </c>
      <c r="H14" s="99">
        <v>198606493</v>
      </c>
      <c r="I14" s="95" t="s">
        <v>227</v>
      </c>
      <c r="J14" s="101" t="s">
        <v>63</v>
      </c>
      <c r="K14" s="103">
        <v>45266</v>
      </c>
      <c r="L14" s="96" t="s">
        <v>233</v>
      </c>
      <c r="M14" s="96" t="s">
        <v>229</v>
      </c>
      <c r="N14" s="97" t="s">
        <v>60</v>
      </c>
      <c r="O14" s="97" t="s">
        <v>230</v>
      </c>
    </row>
    <row r="15" spans="1:15" ht="100" customHeight="1" x14ac:dyDescent="0.35">
      <c r="A15" s="24">
        <v>10</v>
      </c>
      <c r="B15" s="28" t="s">
        <v>247</v>
      </c>
      <c r="C15" s="92" t="s">
        <v>224</v>
      </c>
      <c r="D15" s="91" t="s">
        <v>176</v>
      </c>
      <c r="E15" s="99">
        <v>154256904</v>
      </c>
      <c r="F15" s="100" t="s">
        <v>248</v>
      </c>
      <c r="G15" s="100" t="s">
        <v>226</v>
      </c>
      <c r="H15" s="99">
        <v>75465299.879999995</v>
      </c>
      <c r="I15" s="95" t="s">
        <v>227</v>
      </c>
      <c r="J15" s="101" t="s">
        <v>63</v>
      </c>
      <c r="K15" s="103">
        <v>45266</v>
      </c>
      <c r="L15" s="96" t="s">
        <v>233</v>
      </c>
      <c r="M15" s="96" t="s">
        <v>229</v>
      </c>
      <c r="N15" s="97" t="s">
        <v>60</v>
      </c>
      <c r="O15" s="97" t="s">
        <v>230</v>
      </c>
    </row>
    <row r="16" spans="1:15" ht="100" customHeight="1" x14ac:dyDescent="0.35">
      <c r="A16" s="24">
        <v>11</v>
      </c>
      <c r="B16" s="75" t="s">
        <v>249</v>
      </c>
      <c r="C16" s="92" t="s">
        <v>224</v>
      </c>
      <c r="D16" s="91" t="s">
        <v>180</v>
      </c>
      <c r="E16" s="99">
        <v>1022262414</v>
      </c>
      <c r="F16" s="100" t="s">
        <v>250</v>
      </c>
      <c r="G16" s="100" t="s">
        <v>226</v>
      </c>
      <c r="H16" s="99">
        <v>481825214</v>
      </c>
      <c r="I16" s="95" t="s">
        <v>227</v>
      </c>
      <c r="J16" s="101" t="s">
        <v>63</v>
      </c>
      <c r="K16" s="103">
        <v>45266</v>
      </c>
      <c r="L16" s="96" t="s">
        <v>233</v>
      </c>
      <c r="M16" s="96" t="s">
        <v>229</v>
      </c>
      <c r="N16" s="97" t="s">
        <v>60</v>
      </c>
      <c r="O16" s="97" t="s">
        <v>230</v>
      </c>
    </row>
    <row r="17" spans="1:15" ht="100" customHeight="1" x14ac:dyDescent="0.35">
      <c r="A17" s="24">
        <v>12</v>
      </c>
      <c r="B17" s="75" t="s">
        <v>251</v>
      </c>
      <c r="C17" s="92" t="s">
        <v>224</v>
      </c>
      <c r="D17" s="91" t="s">
        <v>180</v>
      </c>
      <c r="E17" s="99">
        <v>249281930</v>
      </c>
      <c r="F17" s="100" t="s">
        <v>252</v>
      </c>
      <c r="G17" s="100" t="s">
        <v>226</v>
      </c>
      <c r="H17" s="99">
        <v>80997314</v>
      </c>
      <c r="I17" s="95" t="s">
        <v>227</v>
      </c>
      <c r="J17" s="101" t="s">
        <v>63</v>
      </c>
      <c r="K17" s="103">
        <v>45266</v>
      </c>
      <c r="L17" s="96" t="s">
        <v>233</v>
      </c>
      <c r="M17" s="96" t="s">
        <v>229</v>
      </c>
      <c r="N17" s="97" t="s">
        <v>60</v>
      </c>
      <c r="O17" s="97" t="s">
        <v>230</v>
      </c>
    </row>
    <row r="18" spans="1:15" ht="100" customHeight="1" x14ac:dyDescent="0.35">
      <c r="A18" s="24">
        <v>13</v>
      </c>
      <c r="B18" s="75" t="s">
        <v>253</v>
      </c>
      <c r="C18" s="92" t="s">
        <v>224</v>
      </c>
      <c r="D18" s="91" t="s">
        <v>195</v>
      </c>
      <c r="E18" s="99">
        <v>821078937.10819006</v>
      </c>
      <c r="F18" s="100" t="s">
        <v>254</v>
      </c>
      <c r="G18" s="100" t="s">
        <v>226</v>
      </c>
      <c r="H18" s="99">
        <v>429767481.45599997</v>
      </c>
      <c r="I18" s="95" t="s">
        <v>227</v>
      </c>
      <c r="J18" s="101" t="s">
        <v>63</v>
      </c>
      <c r="K18" s="103">
        <v>45266</v>
      </c>
      <c r="L18" s="96" t="s">
        <v>233</v>
      </c>
      <c r="M18" s="96" t="s">
        <v>229</v>
      </c>
      <c r="N18" s="97" t="s">
        <v>60</v>
      </c>
      <c r="O18" s="97" t="s">
        <v>230</v>
      </c>
    </row>
    <row r="19" spans="1:15" ht="100" customHeight="1" x14ac:dyDescent="0.35">
      <c r="A19" s="24">
        <v>14</v>
      </c>
      <c r="B19" s="75" t="s">
        <v>255</v>
      </c>
      <c r="C19" s="92" t="s">
        <v>224</v>
      </c>
      <c r="D19" s="91" t="s">
        <v>195</v>
      </c>
      <c r="E19" s="99">
        <v>138500000</v>
      </c>
      <c r="F19" s="100" t="s">
        <v>256</v>
      </c>
      <c r="G19" s="100" t="s">
        <v>226</v>
      </c>
      <c r="H19" s="99">
        <v>60211773</v>
      </c>
      <c r="I19" s="95" t="s">
        <v>227</v>
      </c>
      <c r="J19" s="101" t="s">
        <v>63</v>
      </c>
      <c r="K19" s="103">
        <v>45266</v>
      </c>
      <c r="L19" s="96" t="s">
        <v>233</v>
      </c>
      <c r="M19" s="96" t="s">
        <v>229</v>
      </c>
      <c r="N19" s="97" t="s">
        <v>60</v>
      </c>
      <c r="O19" s="97" t="s">
        <v>230</v>
      </c>
    </row>
    <row r="20" spans="1:15" ht="100" customHeight="1" x14ac:dyDescent="0.35">
      <c r="A20" s="24">
        <v>15</v>
      </c>
      <c r="B20" s="75" t="s">
        <v>257</v>
      </c>
      <c r="C20" s="92" t="s">
        <v>224</v>
      </c>
      <c r="D20" s="91" t="s">
        <v>195</v>
      </c>
      <c r="E20" s="99">
        <v>172685616</v>
      </c>
      <c r="F20" s="100" t="s">
        <v>258</v>
      </c>
      <c r="G20" s="100" t="s">
        <v>226</v>
      </c>
      <c r="H20" s="99">
        <v>79117830</v>
      </c>
      <c r="I20" s="95" t="s">
        <v>227</v>
      </c>
      <c r="J20" s="101" t="s">
        <v>63</v>
      </c>
      <c r="K20" s="103">
        <v>45266</v>
      </c>
      <c r="L20" s="96" t="s">
        <v>233</v>
      </c>
      <c r="M20" s="96" t="s">
        <v>229</v>
      </c>
      <c r="N20" s="97" t="s">
        <v>60</v>
      </c>
      <c r="O20" s="97" t="s">
        <v>230</v>
      </c>
    </row>
    <row r="21" spans="1:15" ht="100" customHeight="1" x14ac:dyDescent="0.35">
      <c r="A21" s="24">
        <v>16</v>
      </c>
      <c r="B21" s="75" t="s">
        <v>259</v>
      </c>
      <c r="C21" s="92" t="s">
        <v>224</v>
      </c>
      <c r="D21" s="91" t="s">
        <v>180</v>
      </c>
      <c r="E21" s="99">
        <v>207984992</v>
      </c>
      <c r="F21" s="100" t="s">
        <v>260</v>
      </c>
      <c r="G21" s="100" t="s">
        <v>226</v>
      </c>
      <c r="H21" s="99">
        <v>124526841</v>
      </c>
      <c r="I21" s="95" t="s">
        <v>227</v>
      </c>
      <c r="J21" s="101" t="s">
        <v>63</v>
      </c>
      <c r="K21" s="103">
        <v>45266</v>
      </c>
      <c r="L21" s="96" t="s">
        <v>233</v>
      </c>
      <c r="M21" s="96" t="s">
        <v>229</v>
      </c>
      <c r="N21" s="97" t="s">
        <v>60</v>
      </c>
      <c r="O21" s="97" t="s">
        <v>230</v>
      </c>
    </row>
    <row r="22" spans="1:15" ht="100" customHeight="1" x14ac:dyDescent="0.35">
      <c r="A22" s="24">
        <v>17</v>
      </c>
      <c r="B22" s="75" t="s">
        <v>261</v>
      </c>
      <c r="C22" s="92" t="s">
        <v>224</v>
      </c>
      <c r="D22" s="91" t="s">
        <v>150</v>
      </c>
      <c r="E22" s="99">
        <v>269249626</v>
      </c>
      <c r="F22" s="100" t="s">
        <v>262</v>
      </c>
      <c r="G22" s="100" t="s">
        <v>226</v>
      </c>
      <c r="H22" s="99">
        <v>103126483</v>
      </c>
      <c r="I22" s="95" t="s">
        <v>227</v>
      </c>
      <c r="J22" s="101" t="s">
        <v>63</v>
      </c>
      <c r="K22" s="103">
        <v>45266</v>
      </c>
      <c r="L22" s="96" t="s">
        <v>233</v>
      </c>
      <c r="M22" s="96" t="s">
        <v>229</v>
      </c>
      <c r="N22" s="97" t="s">
        <v>60</v>
      </c>
      <c r="O22" s="97" t="s">
        <v>230</v>
      </c>
    </row>
    <row r="23" spans="1:15" ht="135" customHeight="1" x14ac:dyDescent="0.35">
      <c r="A23" s="24">
        <v>18</v>
      </c>
      <c r="B23" s="75" t="s">
        <v>263</v>
      </c>
      <c r="C23" s="92" t="s">
        <v>224</v>
      </c>
      <c r="D23" s="91" t="s">
        <v>195</v>
      </c>
      <c r="E23" s="99">
        <v>318159945</v>
      </c>
      <c r="F23" s="100" t="s">
        <v>264</v>
      </c>
      <c r="G23" s="100" t="s">
        <v>226</v>
      </c>
      <c r="H23" s="99">
        <v>204589717</v>
      </c>
      <c r="I23" s="95" t="s">
        <v>227</v>
      </c>
      <c r="J23" s="101" t="s">
        <v>63</v>
      </c>
      <c r="K23" s="103">
        <v>45266</v>
      </c>
      <c r="L23" s="96" t="s">
        <v>233</v>
      </c>
      <c r="M23" s="96" t="s">
        <v>229</v>
      </c>
      <c r="N23" s="97" t="s">
        <v>60</v>
      </c>
      <c r="O23" s="97" t="s">
        <v>230</v>
      </c>
    </row>
    <row r="24" spans="1:15" ht="100" customHeight="1" x14ac:dyDescent="0.35">
      <c r="A24" s="24">
        <v>19</v>
      </c>
      <c r="B24" s="75" t="s">
        <v>265</v>
      </c>
      <c r="C24" s="92" t="s">
        <v>224</v>
      </c>
      <c r="D24" s="91" t="s">
        <v>266</v>
      </c>
      <c r="E24" s="99">
        <v>168397436</v>
      </c>
      <c r="F24" s="100" t="s">
        <v>267</v>
      </c>
      <c r="G24" s="100" t="s">
        <v>226</v>
      </c>
      <c r="H24" s="99">
        <v>102218068</v>
      </c>
      <c r="I24" s="95" t="s">
        <v>227</v>
      </c>
      <c r="J24" s="101" t="s">
        <v>63</v>
      </c>
      <c r="K24" s="103">
        <v>45266</v>
      </c>
      <c r="L24" s="96" t="s">
        <v>233</v>
      </c>
      <c r="M24" s="96" t="s">
        <v>229</v>
      </c>
      <c r="N24" s="97" t="s">
        <v>60</v>
      </c>
      <c r="O24" s="97" t="s">
        <v>230</v>
      </c>
    </row>
    <row r="25" spans="1:15" ht="100" customHeight="1" x14ac:dyDescent="0.35">
      <c r="A25" s="24">
        <v>20</v>
      </c>
      <c r="B25" s="75" t="s">
        <v>268</v>
      </c>
      <c r="C25" s="92" t="s">
        <v>224</v>
      </c>
      <c r="D25" s="91" t="s">
        <v>180</v>
      </c>
      <c r="E25" s="99">
        <v>116899786</v>
      </c>
      <c r="F25" s="100" t="s">
        <v>269</v>
      </c>
      <c r="G25" s="100" t="s">
        <v>226</v>
      </c>
      <c r="H25" s="99">
        <v>72539137</v>
      </c>
      <c r="I25" s="95" t="s">
        <v>227</v>
      </c>
      <c r="J25" s="101" t="s">
        <v>63</v>
      </c>
      <c r="K25" s="103">
        <v>45266</v>
      </c>
      <c r="L25" s="96" t="s">
        <v>233</v>
      </c>
      <c r="M25" s="96" t="s">
        <v>229</v>
      </c>
      <c r="N25" s="97" t="s">
        <v>60</v>
      </c>
      <c r="O25" s="97" t="s">
        <v>230</v>
      </c>
    </row>
    <row r="26" spans="1:15" ht="100" customHeight="1" x14ac:dyDescent="0.35">
      <c r="A26" s="24">
        <v>21</v>
      </c>
      <c r="B26" s="75" t="s">
        <v>270</v>
      </c>
      <c r="C26" s="92" t="s">
        <v>224</v>
      </c>
      <c r="D26" s="100" t="s">
        <v>101</v>
      </c>
      <c r="E26" s="136">
        <v>2288000000</v>
      </c>
      <c r="F26" s="100" t="s">
        <v>271</v>
      </c>
      <c r="G26" s="100" t="s">
        <v>226</v>
      </c>
      <c r="H26" s="136">
        <v>500000000</v>
      </c>
      <c r="I26" s="95" t="s">
        <v>227</v>
      </c>
      <c r="J26" s="101" t="s">
        <v>63</v>
      </c>
      <c r="K26" s="103">
        <v>45266</v>
      </c>
      <c r="L26" s="96" t="s">
        <v>233</v>
      </c>
      <c r="M26" s="96" t="s">
        <v>229</v>
      </c>
      <c r="N26" s="97" t="s">
        <v>60</v>
      </c>
      <c r="O26" s="97" t="s">
        <v>272</v>
      </c>
    </row>
    <row r="27" spans="1:15" ht="100" customHeight="1" x14ac:dyDescent="0.35">
      <c r="A27" s="24">
        <v>22</v>
      </c>
      <c r="B27" s="75" t="s">
        <v>273</v>
      </c>
      <c r="C27" s="92" t="s">
        <v>224</v>
      </c>
      <c r="D27" s="100" t="s">
        <v>101</v>
      </c>
      <c r="E27" s="136">
        <v>1430000000</v>
      </c>
      <c r="F27" s="100" t="s">
        <v>274</v>
      </c>
      <c r="G27" s="100" t="s">
        <v>226</v>
      </c>
      <c r="H27" s="136">
        <v>500000000</v>
      </c>
      <c r="I27" s="95" t="s">
        <v>227</v>
      </c>
      <c r="J27" s="101" t="s">
        <v>63</v>
      </c>
      <c r="K27" s="103">
        <v>45266</v>
      </c>
      <c r="L27" s="96" t="s">
        <v>233</v>
      </c>
      <c r="M27" s="96" t="s">
        <v>229</v>
      </c>
      <c r="N27" s="97" t="s">
        <v>60</v>
      </c>
      <c r="O27" s="97" t="s">
        <v>272</v>
      </c>
    </row>
    <row r="28" spans="1:15" ht="100" customHeight="1" x14ac:dyDescent="0.35">
      <c r="A28" s="24">
        <v>23</v>
      </c>
      <c r="B28" s="75" t="s">
        <v>275</v>
      </c>
      <c r="C28" s="92" t="s">
        <v>224</v>
      </c>
      <c r="D28" s="100" t="s">
        <v>101</v>
      </c>
      <c r="E28" s="136">
        <v>813588353</v>
      </c>
      <c r="F28" s="100" t="s">
        <v>276</v>
      </c>
      <c r="G28" s="100" t="s">
        <v>226</v>
      </c>
      <c r="H28" s="136">
        <v>615085029</v>
      </c>
      <c r="I28" s="95" t="s">
        <v>227</v>
      </c>
      <c r="J28" s="101" t="s">
        <v>63</v>
      </c>
      <c r="K28" s="103">
        <v>45266</v>
      </c>
      <c r="L28" s="96" t="s">
        <v>233</v>
      </c>
      <c r="M28" s="96" t="s">
        <v>229</v>
      </c>
      <c r="N28" s="97" t="s">
        <v>60</v>
      </c>
      <c r="O28" s="97" t="s">
        <v>272</v>
      </c>
    </row>
    <row r="29" spans="1:15" ht="100" customHeight="1" x14ac:dyDescent="0.35">
      <c r="A29" s="24">
        <v>24</v>
      </c>
      <c r="B29" s="75" t="s">
        <v>277</v>
      </c>
      <c r="C29" s="92" t="s">
        <v>224</v>
      </c>
      <c r="D29" s="100" t="s">
        <v>101</v>
      </c>
      <c r="E29" s="136">
        <v>599323029</v>
      </c>
      <c r="F29" s="100" t="s">
        <v>278</v>
      </c>
      <c r="G29" s="100" t="s">
        <v>226</v>
      </c>
      <c r="H29" s="136">
        <v>299661515</v>
      </c>
      <c r="I29" s="95" t="s">
        <v>227</v>
      </c>
      <c r="J29" s="101" t="s">
        <v>63</v>
      </c>
      <c r="K29" s="103">
        <v>45266</v>
      </c>
      <c r="L29" s="96" t="s">
        <v>233</v>
      </c>
      <c r="M29" s="96" t="s">
        <v>229</v>
      </c>
      <c r="N29" s="97" t="s">
        <v>60</v>
      </c>
      <c r="O29" s="97" t="s">
        <v>272</v>
      </c>
    </row>
    <row r="30" spans="1:15" ht="100" customHeight="1" x14ac:dyDescent="0.35">
      <c r="A30" s="24">
        <v>25</v>
      </c>
      <c r="B30" s="75" t="s">
        <v>279</v>
      </c>
      <c r="C30" s="92" t="s">
        <v>224</v>
      </c>
      <c r="D30" s="100" t="s">
        <v>101</v>
      </c>
      <c r="E30" s="100" t="s">
        <v>280</v>
      </c>
      <c r="F30" s="100" t="s">
        <v>281</v>
      </c>
      <c r="G30" s="100" t="s">
        <v>226</v>
      </c>
      <c r="H30" s="100" t="s">
        <v>280</v>
      </c>
      <c r="I30" s="95" t="s">
        <v>227</v>
      </c>
      <c r="J30" s="101" t="s">
        <v>282</v>
      </c>
      <c r="K30" s="103" t="s">
        <v>283</v>
      </c>
      <c r="L30" s="96" t="s">
        <v>233</v>
      </c>
      <c r="M30" s="96" t="s">
        <v>229</v>
      </c>
      <c r="N30" s="97" t="s">
        <v>60</v>
      </c>
      <c r="O30" s="97" t="s">
        <v>60</v>
      </c>
    </row>
    <row r="31" spans="1:15" ht="118.5" customHeight="1" x14ac:dyDescent="0.35">
      <c r="A31" s="24">
        <v>26</v>
      </c>
      <c r="B31" s="137" t="s">
        <v>284</v>
      </c>
      <c r="C31" s="92" t="s">
        <v>224</v>
      </c>
      <c r="D31" s="100" t="s">
        <v>101</v>
      </c>
      <c r="E31" s="100" t="s">
        <v>280</v>
      </c>
      <c r="F31" s="100" t="s">
        <v>285</v>
      </c>
      <c r="G31" s="100" t="s">
        <v>226</v>
      </c>
      <c r="H31" s="100" t="s">
        <v>280</v>
      </c>
      <c r="I31" s="95" t="s">
        <v>227</v>
      </c>
      <c r="J31" s="101" t="s">
        <v>282</v>
      </c>
      <c r="K31" s="103" t="s">
        <v>283</v>
      </c>
      <c r="L31" s="96" t="s">
        <v>233</v>
      </c>
      <c r="M31" s="96" t="s">
        <v>229</v>
      </c>
      <c r="N31" s="97" t="s">
        <v>60</v>
      </c>
      <c r="O31" s="97" t="s">
        <v>60</v>
      </c>
    </row>
    <row r="32" spans="1:15" ht="100" customHeight="1" x14ac:dyDescent="0.35">
      <c r="A32" s="24">
        <v>27</v>
      </c>
      <c r="B32" s="75" t="s">
        <v>286</v>
      </c>
      <c r="C32" s="92" t="s">
        <v>224</v>
      </c>
      <c r="D32" s="100" t="s">
        <v>101</v>
      </c>
      <c r="E32" s="100" t="s">
        <v>280</v>
      </c>
      <c r="F32" s="100" t="s">
        <v>287</v>
      </c>
      <c r="G32" s="100" t="s">
        <v>226</v>
      </c>
      <c r="H32" s="100" t="s">
        <v>280</v>
      </c>
      <c r="I32" s="95" t="s">
        <v>227</v>
      </c>
      <c r="J32" s="101" t="s">
        <v>63</v>
      </c>
      <c r="K32" s="103" t="s">
        <v>283</v>
      </c>
      <c r="L32" s="96" t="s">
        <v>233</v>
      </c>
      <c r="M32" s="96" t="s">
        <v>229</v>
      </c>
      <c r="N32" s="97" t="s">
        <v>60</v>
      </c>
      <c r="O32" s="97" t="s">
        <v>60</v>
      </c>
    </row>
    <row r="33" spans="1:15" ht="100" customHeight="1" x14ac:dyDescent="0.35">
      <c r="A33" s="24">
        <v>28</v>
      </c>
      <c r="B33" s="75" t="s">
        <v>288</v>
      </c>
      <c r="C33" s="92" t="s">
        <v>224</v>
      </c>
      <c r="D33" s="100" t="s">
        <v>101</v>
      </c>
      <c r="E33" s="100" t="s">
        <v>280</v>
      </c>
      <c r="F33" s="100" t="s">
        <v>289</v>
      </c>
      <c r="G33" s="100" t="s">
        <v>226</v>
      </c>
      <c r="H33" s="100" t="s">
        <v>280</v>
      </c>
      <c r="I33" s="95" t="s">
        <v>227</v>
      </c>
      <c r="J33" s="101" t="s">
        <v>63</v>
      </c>
      <c r="K33" s="103" t="s">
        <v>283</v>
      </c>
      <c r="L33" s="96" t="s">
        <v>233</v>
      </c>
      <c r="M33" s="96" t="s">
        <v>229</v>
      </c>
      <c r="N33" s="97" t="s">
        <v>60</v>
      </c>
      <c r="O33" s="97" t="s">
        <v>60</v>
      </c>
    </row>
    <row r="34" spans="1:15" ht="100" customHeight="1" x14ac:dyDescent="0.35">
      <c r="A34" s="24">
        <v>29</v>
      </c>
      <c r="B34" s="75" t="s">
        <v>290</v>
      </c>
      <c r="C34" s="92" t="s">
        <v>224</v>
      </c>
      <c r="D34" s="100" t="s">
        <v>101</v>
      </c>
      <c r="E34" s="100" t="s">
        <v>280</v>
      </c>
      <c r="F34" s="100" t="s">
        <v>291</v>
      </c>
      <c r="G34" s="100" t="s">
        <v>226</v>
      </c>
      <c r="H34" s="100" t="s">
        <v>280</v>
      </c>
      <c r="I34" s="95" t="s">
        <v>227</v>
      </c>
      <c r="J34" s="101" t="s">
        <v>63</v>
      </c>
      <c r="K34" s="103" t="s">
        <v>283</v>
      </c>
      <c r="L34" s="96" t="s">
        <v>233</v>
      </c>
      <c r="M34" s="96" t="s">
        <v>229</v>
      </c>
      <c r="N34" s="97" t="s">
        <v>60</v>
      </c>
      <c r="O34" s="97" t="s">
        <v>60</v>
      </c>
    </row>
    <row r="35" spans="1:15" ht="100" customHeight="1" x14ac:dyDescent="0.35">
      <c r="A35" s="24">
        <v>30</v>
      </c>
      <c r="B35" s="75" t="s">
        <v>292</v>
      </c>
      <c r="C35" s="92" t="s">
        <v>224</v>
      </c>
      <c r="D35" s="100" t="s">
        <v>101</v>
      </c>
      <c r="E35" s="100" t="s">
        <v>280</v>
      </c>
      <c r="F35" s="100" t="s">
        <v>293</v>
      </c>
      <c r="G35" s="100" t="s">
        <v>226</v>
      </c>
      <c r="H35" s="100" t="s">
        <v>280</v>
      </c>
      <c r="I35" s="95" t="s">
        <v>227</v>
      </c>
      <c r="J35" s="101" t="s">
        <v>63</v>
      </c>
      <c r="K35" s="103"/>
      <c r="L35" s="96"/>
      <c r="M35" s="96"/>
      <c r="N35" s="97"/>
      <c r="O35" s="97"/>
    </row>
    <row r="36" spans="1:15" ht="100" customHeight="1" x14ac:dyDescent="0.35">
      <c r="A36" s="24">
        <v>31</v>
      </c>
      <c r="B36" s="75" t="s">
        <v>294</v>
      </c>
      <c r="C36" s="92" t="s">
        <v>224</v>
      </c>
      <c r="D36" s="100" t="s">
        <v>101</v>
      </c>
      <c r="E36" s="100" t="s">
        <v>280</v>
      </c>
      <c r="F36" s="100" t="s">
        <v>295</v>
      </c>
      <c r="G36" s="100" t="s">
        <v>226</v>
      </c>
      <c r="H36" s="100" t="s">
        <v>280</v>
      </c>
      <c r="I36" s="95" t="s">
        <v>227</v>
      </c>
      <c r="J36" s="101" t="s">
        <v>63</v>
      </c>
      <c r="K36" s="103" t="s">
        <v>283</v>
      </c>
      <c r="L36" s="96" t="s">
        <v>233</v>
      </c>
      <c r="M36" s="96" t="s">
        <v>229</v>
      </c>
      <c r="N36" s="97" t="s">
        <v>60</v>
      </c>
      <c r="O36" s="97" t="s">
        <v>60</v>
      </c>
    </row>
    <row r="37" spans="1:15" ht="100" customHeight="1" x14ac:dyDescent="0.35">
      <c r="A37" s="24">
        <v>32</v>
      </c>
      <c r="B37" s="137" t="s">
        <v>296</v>
      </c>
      <c r="C37" s="92" t="s">
        <v>224</v>
      </c>
      <c r="D37" s="100" t="s">
        <v>101</v>
      </c>
      <c r="E37" s="100" t="s">
        <v>280</v>
      </c>
      <c r="F37" s="100" t="s">
        <v>297</v>
      </c>
      <c r="G37" s="100" t="s">
        <v>226</v>
      </c>
      <c r="H37" s="100" t="s">
        <v>280</v>
      </c>
      <c r="I37" s="95" t="s">
        <v>227</v>
      </c>
      <c r="J37" s="101" t="s">
        <v>63</v>
      </c>
      <c r="K37" s="103" t="s">
        <v>283</v>
      </c>
      <c r="L37" s="96" t="s">
        <v>233</v>
      </c>
      <c r="M37" s="96" t="s">
        <v>229</v>
      </c>
      <c r="N37" s="97" t="s">
        <v>60</v>
      </c>
      <c r="O37" s="97" t="s">
        <v>60</v>
      </c>
    </row>
  </sheetData>
  <sheetProtection algorithmName="SHA-512" hashValue="+bM5i+zYT82khnrzxGUxSDVjk7OtyWAfUCWhmr0WnW+oWvDLeZnWRq6WfSE9pVDgW3VeERGDawcwtoHGnCXw2A==" saltValue="bv5113x2BPVD5jO901ssoQ==" spinCount="100000" sheet="1" objects="1" scenarios="1"/>
  <mergeCells count="16">
    <mergeCell ref="O3:O5"/>
    <mergeCell ref="C2:J2"/>
    <mergeCell ref="K2:O2"/>
    <mergeCell ref="A3:A5"/>
    <mergeCell ref="B3:B5"/>
    <mergeCell ref="C3:C5"/>
    <mergeCell ref="D3:D5"/>
    <mergeCell ref="E3:E5"/>
    <mergeCell ref="G3:G5"/>
    <mergeCell ref="H3:H5"/>
    <mergeCell ref="I3:I5"/>
    <mergeCell ref="J3:J5"/>
    <mergeCell ref="K3:K5"/>
    <mergeCell ref="L3:L5"/>
    <mergeCell ref="M3:M5"/>
    <mergeCell ref="N3:N5"/>
  </mergeCells>
  <conditionalFormatting sqref="D6">
    <cfRule type="containsBlanks" dxfId="3" priority="2">
      <formula>LEN(TRIM(D6))=0</formula>
    </cfRule>
  </conditionalFormatting>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4.5" x14ac:dyDescent="0.35"/>
  <cols>
    <col min="2" max="2" width="11" customWidth="1"/>
  </cols>
  <sheetData>
    <row r="2" spans="1:15" x14ac:dyDescent="0.35">
      <c r="B2" t="s">
        <v>298</v>
      </c>
      <c r="C2" t="s">
        <v>299</v>
      </c>
    </row>
    <row r="3" spans="1:15" x14ac:dyDescent="0.35">
      <c r="B3" t="s">
        <v>300</v>
      </c>
      <c r="C3" t="s">
        <v>301</v>
      </c>
    </row>
    <row r="4" spans="1:15" x14ac:dyDescent="0.35">
      <c r="B4" s="12" t="s">
        <v>302</v>
      </c>
      <c r="C4" s="139">
        <v>2021</v>
      </c>
    </row>
    <row r="5" spans="1:15" x14ac:dyDescent="0.35">
      <c r="A5" s="14"/>
      <c r="B5" s="17" t="s">
        <v>303</v>
      </c>
      <c r="C5" s="139">
        <v>2022</v>
      </c>
    </row>
    <row r="6" spans="1:15" x14ac:dyDescent="0.35">
      <c r="A6" s="14"/>
      <c r="B6" s="17" t="s">
        <v>12</v>
      </c>
      <c r="C6" s="139">
        <v>2023</v>
      </c>
    </row>
    <row r="7" spans="1:15" x14ac:dyDescent="0.35">
      <c r="A7" s="14"/>
      <c r="B7" s="17" t="s">
        <v>304</v>
      </c>
      <c r="C7" s="139">
        <v>2024</v>
      </c>
    </row>
    <row r="8" spans="1:15" x14ac:dyDescent="0.35">
      <c r="A8" s="14"/>
      <c r="B8" s="17" t="s">
        <v>305</v>
      </c>
      <c r="C8" s="139">
        <v>2025</v>
      </c>
    </row>
    <row r="9" spans="1:15" x14ac:dyDescent="0.35">
      <c r="A9" s="14"/>
      <c r="B9" s="17" t="s">
        <v>306</v>
      </c>
      <c r="C9" s="139">
        <v>2026</v>
      </c>
    </row>
    <row r="10" spans="1:15" x14ac:dyDescent="0.35">
      <c r="A10" s="14"/>
      <c r="B10" s="17" t="s">
        <v>307</v>
      </c>
      <c r="C10" s="139">
        <v>2027</v>
      </c>
    </row>
    <row r="11" spans="1:15" x14ac:dyDescent="0.35">
      <c r="A11" s="14"/>
      <c r="B11" s="17" t="s">
        <v>308</v>
      </c>
      <c r="C11" s="139">
        <v>2028</v>
      </c>
    </row>
    <row r="12" spans="1:15" x14ac:dyDescent="0.35">
      <c r="A12" s="14"/>
      <c r="B12" s="17" t="s">
        <v>309</v>
      </c>
      <c r="C12" s="139">
        <v>2029</v>
      </c>
    </row>
    <row r="13" spans="1:15" x14ac:dyDescent="0.35">
      <c r="A13" s="14"/>
      <c r="B13" s="17" t="s">
        <v>310</v>
      </c>
      <c r="C13" s="139">
        <v>2030</v>
      </c>
    </row>
    <row r="14" spans="1:15" x14ac:dyDescent="0.35">
      <c r="A14" s="14"/>
      <c r="B14" s="17" t="s">
        <v>311</v>
      </c>
      <c r="C14" s="139"/>
    </row>
    <row r="15" spans="1:15" x14ac:dyDescent="0.35">
      <c r="A15" s="14"/>
      <c r="B15" s="17" t="s">
        <v>312</v>
      </c>
      <c r="C15" s="139"/>
      <c r="I15" s="14"/>
      <c r="J15" s="15"/>
      <c r="K15" s="15"/>
      <c r="L15" s="15"/>
      <c r="M15" s="15"/>
      <c r="N15" s="15"/>
      <c r="O15" s="16"/>
    </row>
    <row r="16" spans="1:15" x14ac:dyDescent="0.35">
      <c r="A16" s="14"/>
      <c r="B16" s="17" t="s">
        <v>313</v>
      </c>
      <c r="C16" s="139"/>
      <c r="I16" s="14"/>
      <c r="J16" s="15"/>
      <c r="K16" s="15"/>
      <c r="L16" s="15"/>
      <c r="M16" s="15"/>
      <c r="N16" s="15"/>
      <c r="O16" s="16"/>
    </row>
    <row r="17" spans="1:15" x14ac:dyDescent="0.35">
      <c r="A17" s="14"/>
      <c r="B17" s="17" t="s">
        <v>314</v>
      </c>
      <c r="C17" s="139"/>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7"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F1E423E1053143A72AC4DF303AC6F5" ma:contentTypeVersion="21" ma:contentTypeDescription="Create a new document." ma:contentTypeScope="" ma:versionID="c3d24bf6270dd4c0303a1144be05f2cf">
  <xsd:schema xmlns:xsd="http://www.w3.org/2001/XMLSchema" xmlns:xs="http://www.w3.org/2001/XMLSchema" xmlns:p="http://schemas.microsoft.com/office/2006/metadata/properties" xmlns:ns1="http://schemas.microsoft.com/sharepoint/v3" xmlns:ns2="d47e9b79-a238-4c23-8f8d-deb36af73bea" xmlns:ns3="827efdc9-378e-418a-934d-4e27c154476b" targetNamespace="http://schemas.microsoft.com/office/2006/metadata/properties" ma:root="true" ma:fieldsID="22e5aa7d0847c970d2461b5877d0e1f1" ns1:_="" ns2:_="" ns3:_="">
    <xsd:import namespace="http://schemas.microsoft.com/sharepoint/v3"/>
    <xsd:import namespace="d47e9b79-a238-4c23-8f8d-deb36af73bea"/>
    <xsd:import namespace="827efdc9-378e-418a-934d-4e27c1544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e9b79-a238-4c23-8f8d-deb36af73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7efdc9-378e-418a-934d-4e27c15447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9ea9881-b107-432f-a622-8a4953ed9565}" ma:internalName="TaxCatchAll" ma:showField="CatchAllData" ma:web="827efdc9-378e-418a-934d-4e27c1544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7efdc9-378e-418a-934d-4e27c154476b" xsi:nil="true"/>
    <lcf76f155ced4ddcb4097134ff3c332f xmlns="d47e9b79-a238-4c23-8f8d-deb36af73be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DC67E4C7-0F70-4F21-8E6F-37F9B0CD2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7e9b79-a238-4c23-8f8d-deb36af73bea"/>
    <ds:schemaRef ds:uri="827efdc9-378e-418a-934d-4e27c1544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3.xml><?xml version="1.0" encoding="utf-8"?>
<ds:datastoreItem xmlns:ds="http://schemas.openxmlformats.org/officeDocument/2006/customXml" ds:itemID="{380E01F4-5DFF-4500-800F-F577EFA5000F}">
  <ds:schemaRefs>
    <ds:schemaRef ds:uri="http://schemas.microsoft.com/office/2006/metadata/properties"/>
    <ds:schemaRef ds:uri="http://schemas.microsoft.com/office/infopath/2007/PartnerControls"/>
    <ds:schemaRef ds:uri="http://schemas.microsoft.com/sharepoint/v3"/>
    <ds:schemaRef ds:uri="827efdc9-378e-418a-934d-4e27c154476b"/>
    <ds:schemaRef ds:uri="d47e9b79-a238-4c23-8f8d-deb36af73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Introduction </vt:lpstr>
      <vt:lpstr>Annual Report</vt:lpstr>
      <vt:lpstr>Overview Planned Investment</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GRIGORESCU Diana-Stefania (CLIMA)</cp:lastModifiedBy>
  <cp:revision/>
  <dcterms:created xsi:type="dcterms:W3CDTF">2022-04-08T06:50:01Z</dcterms:created>
  <dcterms:modified xsi:type="dcterms:W3CDTF">2024-07-09T12:57:56Z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0x0101008CF1E423E1053143A72AC4DF303AC6F5</vt:lpwstr>
  </property>
  <property fmtid="{D5CDD505-2E9C-101B-9397-08002B2CF9AE}" pid="10" name="MediaServiceImageTags">
    <vt:lpwstr/>
  </property>
  <property fmtid="{D5CDD505-2E9C-101B-9397-08002B2CF9AE}" pid="11" name="MSIP_Label_a2b66c57-0888-49c5-9c42-f8765a044c7f_Enabled">
    <vt:lpwstr>true</vt:lpwstr>
  </property>
  <property fmtid="{D5CDD505-2E9C-101B-9397-08002B2CF9AE}" pid="12" name="MSIP_Label_a2b66c57-0888-49c5-9c42-f8765a044c7f_SetDate">
    <vt:lpwstr>2024-07-19T06:14:27Z</vt:lpwstr>
  </property>
  <property fmtid="{D5CDD505-2E9C-101B-9397-08002B2CF9AE}" pid="13" name="MSIP_Label_a2b66c57-0888-49c5-9c42-f8765a044c7f_Method">
    <vt:lpwstr>Standard</vt:lpwstr>
  </property>
  <property fmtid="{D5CDD505-2E9C-101B-9397-08002B2CF9AE}" pid="14" name="MSIP_Label_a2b66c57-0888-49c5-9c42-f8765a044c7f_Name">
    <vt:lpwstr>Default Public</vt:lpwstr>
  </property>
  <property fmtid="{D5CDD505-2E9C-101B-9397-08002B2CF9AE}" pid="15" name="MSIP_Label_a2b66c57-0888-49c5-9c42-f8765a044c7f_SiteId">
    <vt:lpwstr>0b96d5d2-d153-4370-a2c7-8a926f24c8a1</vt:lpwstr>
  </property>
  <property fmtid="{D5CDD505-2E9C-101B-9397-08002B2CF9AE}" pid="16" name="MSIP_Label_a2b66c57-0888-49c5-9c42-f8765a044c7f_ActionId">
    <vt:lpwstr>d51ccfb0-fc42-4ec5-85a2-1626a085bd7f</vt:lpwstr>
  </property>
  <property fmtid="{D5CDD505-2E9C-101B-9397-08002B2CF9AE}" pid="17" name="MSIP_Label_a2b66c57-0888-49c5-9c42-f8765a044c7f_ContentBits">
    <vt:lpwstr>0</vt:lpwstr>
  </property>
</Properties>
</file>