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eceuropaeu.sharepoint.com/teams/GRP-CLIMAC22/Shared Documents/MF/MS reports/2025 MS annual reports/Hungary/"/>
    </mc:Choice>
  </mc:AlternateContent>
  <bookViews>
    <workbookView xWindow="14820" yWindow="-16365" windowWidth="29040" windowHeight="15840" activeTab="1" xr2:uid="{00000000-000D-0000-FFFF-FFFF00000000}"/>
  </bookViews>
  <sheets>
    <sheet name="Introduction " sheetId="3" r:id="rId1"/>
    <sheet name="Annual Report" sheetId="19" r:id="rId2"/>
    <sheet name="Overview Planned Investment" sheetId="20" r:id="rId3"/>
    <sheet name="Dropdown Menu" sheetId="6"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19" l="1"/>
  <c r="Z8" i="19" s="1"/>
  <c r="K13" i="19"/>
  <c r="Z13" i="19" s="1"/>
  <c r="K14" i="19"/>
  <c r="Z14" i="19" s="1"/>
  <c r="K16" i="19"/>
  <c r="Z16" i="19" s="1"/>
  <c r="K19" i="19"/>
  <c r="Z19" i="19" s="1"/>
  <c r="K21" i="19"/>
  <c r="Z21" i="19" s="1"/>
  <c r="K22" i="19"/>
  <c r="K23" i="19"/>
  <c r="K24" i="19"/>
  <c r="K25" i="19"/>
  <c r="K26" i="19"/>
  <c r="Z26" i="19" s="1"/>
  <c r="K27" i="19"/>
  <c r="K28" i="19"/>
  <c r="K29" i="19"/>
  <c r="Z29" i="19" s="1"/>
  <c r="K6" i="19"/>
  <c r="Z27" i="19" l="1"/>
  <c r="Z25" i="19"/>
  <c r="Z24" i="19"/>
  <c r="Z22" i="19"/>
  <c r="V28" i="19"/>
  <c r="Z28" i="19" s="1"/>
  <c r="V27" i="19"/>
  <c r="V25" i="19"/>
  <c r="V24" i="19"/>
  <c r="V23" i="19"/>
  <c r="Z23" i="19" s="1"/>
  <c r="V22" i="19"/>
  <c r="V6" i="19"/>
  <c r="Z6" i="19" s="1"/>
  <c r="P6" i="19" l="1"/>
  <c r="P24" i="19" l="1"/>
  <c r="M6" i="19"/>
  <c r="O6" i="19" l="1"/>
  <c r="L18" i="19" l="1"/>
  <c r="K18" i="19"/>
  <c r="Z18" i="19"/>
  <c r="L10" i="19"/>
  <c r="K10" i="19"/>
  <c r="Z10" i="19"/>
  <c r="L12" i="19"/>
  <c r="K12" i="19"/>
  <c r="Z12" i="19"/>
  <c r="L15" i="19"/>
  <c r="K15" i="19"/>
  <c r="Z15" i="19"/>
  <c r="L9" i="19"/>
  <c r="K9" i="19"/>
  <c r="Z9" i="19"/>
  <c r="L7" i="19"/>
  <c r="K7" i="19"/>
  <c r="Z7" i="19"/>
  <c r="L17" i="19"/>
  <c r="K17" i="19"/>
  <c r="Z17" i="19"/>
  <c r="L20" i="19"/>
  <c r="K20" i="19"/>
  <c r="Z20" i="19"/>
  <c r="L11" i="19"/>
  <c r="K11" i="19"/>
  <c r="Z11" i="19"/>
</calcChain>
</file>

<file path=xl/sharedStrings.xml><?xml version="1.0" encoding="utf-8"?>
<sst xmlns="http://schemas.openxmlformats.org/spreadsheetml/2006/main" count="570" uniqueCount="185">
  <si>
    <t>Modernisation Fund Annual Report Template</t>
  </si>
  <si>
    <t>Introduction to the Excel-tool "Modernisation_Fund_Annual_Report_Template.xlsx"</t>
  </si>
  <si>
    <t xml:space="preserve">
The "Modernisation_Fund_Annual_Report_Template.xlsx" is a resource drafted by the European Commission, Directorate-General for Climate Action, designed to streamline the data submission process for the annual reports of beneficiary Member States. </t>
  </si>
  <si>
    <t>Article 13 of  the Commission Implementing Regulation (EU) 2020/1001 provides that beneficiary Member States shall monitor the implementation of investments financed from the Modernisation Fund and submit to the Commission their annual report for the preceding year containing information specified in Annex II of the Implementing Regulation (EU) 2020/1001. The annual report shall be be accompanied by an overview of the investments in respect of which the beneficiary Member State intends to submit investment proposals in the next two calendar years, with an outlook until 2030, as well as by updated information on investments covered by any previous overview. The relevant stakeholders should be consulted on the draft overview of the planned investments.</t>
  </si>
  <si>
    <r>
      <rPr>
        <sz val="11"/>
        <color rgb="FF000000"/>
        <rFont val="Calibri"/>
        <family val="2"/>
        <charset val="238"/>
        <scheme val="minor"/>
      </rPr>
      <t xml:space="preserve">3. The worksheet titled </t>
    </r>
    <r>
      <rPr>
        <b/>
        <i/>
        <sz val="11"/>
        <color rgb="FF000000"/>
        <rFont val="Calibri"/>
        <family val="2"/>
        <charset val="238"/>
        <scheme val="minor"/>
      </rPr>
      <t>'Overview Planned Investments'</t>
    </r>
    <r>
      <rPr>
        <sz val="11"/>
        <color rgb="FF000000"/>
        <rFont val="Calibri"/>
        <family val="2"/>
        <charset val="238"/>
        <scheme val="minor"/>
      </rPr>
      <t xml:space="preserve"> requires supplementary details according to </t>
    </r>
    <r>
      <rPr>
        <b/>
        <sz val="11"/>
        <color rgb="FF000000"/>
        <rFont val="Calibri"/>
        <family val="2"/>
        <charset val="238"/>
        <scheme val="minor"/>
      </rPr>
      <t>Annex III of the Implementing Regulation (EU) 2020/1001</t>
    </r>
    <r>
      <rPr>
        <sz val="11"/>
        <color rgb="FF000000"/>
        <rFont val="Calibri"/>
        <family val="2"/>
        <charset val="238"/>
        <scheme val="minor"/>
      </rPr>
      <t xml:space="preserve"> and </t>
    </r>
    <r>
      <rPr>
        <i/>
        <sz val="11"/>
        <color rgb="FF000000"/>
        <rFont val="Calibri"/>
        <family val="2"/>
        <charset val="238"/>
        <scheme val="minor"/>
      </rPr>
      <t>'shall be accompanied by an overview of the investments in respect of which the beneficiary Member State intends to submit investment proposals in the next two calendar years, with an outlook until 2030, as well as by updated information on investments covered by any previous overview.'</t>
    </r>
  </si>
  <si>
    <t xml:space="preserve">We welcome any improvement suggestions for the tool from the beneficiary Member States. Please feel free to contact via the following email addresses:                                                                                        </t>
  </si>
  <si>
    <t>CLIMA-MODFUND@ec.europa.eu</t>
  </si>
  <si>
    <t xml:space="preserve">copying EIB (European Investment Bank): </t>
  </si>
  <si>
    <t xml:space="preserve">Modernisation-fund@eib.org  </t>
  </si>
  <si>
    <t xml:space="preserve">Year of Annual Report: </t>
  </si>
  <si>
    <t xml:space="preserve">Beneficary Member State (Dropdown Menu): </t>
  </si>
  <si>
    <t>Hungary</t>
  </si>
  <si>
    <t>should we already add the new bMS?</t>
  </si>
  <si>
    <r>
      <rPr>
        <sz val="16"/>
        <color theme="1"/>
        <rFont val="Calibri"/>
        <family val="2"/>
        <scheme val="minor"/>
      </rPr>
      <t>General information</t>
    </r>
    <r>
      <rPr>
        <sz val="11"/>
        <color theme="1"/>
        <rFont val="Calibri"/>
        <family val="2"/>
        <charset val="238"/>
        <scheme val="minor"/>
      </rPr>
      <t xml:space="preserve"> </t>
    </r>
  </si>
  <si>
    <t>Financial information</t>
  </si>
  <si>
    <t xml:space="preserve">Contribution to Green Deal Objectives </t>
  </si>
  <si>
    <t>Implementation</t>
  </si>
  <si>
    <t>Number</t>
  </si>
  <si>
    <t>Reference of the investment (as indicated in the applicable disbursement decision)</t>
  </si>
  <si>
    <t>Reference of the subsequent disbursements (if any)</t>
  </si>
  <si>
    <t>Name of the investment (as indicated in the relevant disbursement decision)</t>
  </si>
  <si>
    <t>Priority or non-riority</t>
  </si>
  <si>
    <t>Type of investment</t>
  </si>
  <si>
    <t>Implementation status</t>
  </si>
  <si>
    <t>Link to national legal basis for the scheme (not applicable to projects)</t>
  </si>
  <si>
    <t xml:space="preserve">Final beneficiary of the support (in case of schemes, please list the final beneficiaries that have been awarded support to date) </t>
  </si>
  <si>
    <t>Location of the investment (for schemes, provide locations of all investments funded)</t>
  </si>
  <si>
    <t>Total investment costs/total volume of the scheme/project with VAT in EUR</t>
  </si>
  <si>
    <t>Total investment costs/total volume of the scheme/project without VAT in EUR</t>
  </si>
  <si>
    <t>Total planned support from the Modernisation Fund for the investment in EUR</t>
  </si>
  <si>
    <t>Total confirmed/recommended support from the Modernisation Fund for the investment in EUR</t>
  </si>
  <si>
    <t>Total amount covered by a legal commitment between the beneficiary Member State/managing authority and the project proponent/final recipients of Modernisation Fund support (cut-off date: 31 December of the year preceding report submission) (for schemes: aggregated figure) in EUR</t>
  </si>
  <si>
    <t>Total amount paid by the beneficiary Member State/scheme managing authority to the project proponent/final recipients of Modernisation support (cut-off date: 31 December of the year preceding report submission) (for schemes: aggregated figure) in EUR</t>
  </si>
  <si>
    <t>Any amounts recovered by the beneficiary Member State from the project proponent or the scheme managing authority, and the dates of recovery</t>
  </si>
  <si>
    <t>Confirmation of co-financing from private sources (for non-priority investments)</t>
  </si>
  <si>
    <r>
      <t xml:space="preserve">An assessment of the added value of the investment in terms of energy efficiency and modernisation of the energy system, including information on the following (for schemes: aggregated figures). 
</t>
    </r>
    <r>
      <rPr>
        <b/>
        <sz val="12"/>
        <color theme="1"/>
        <rFont val="Calibri"/>
        <family val="2"/>
        <scheme val="minor"/>
      </rPr>
      <t xml:space="preserve">Please provide explanations where needed. </t>
    </r>
  </si>
  <si>
    <t>Was the investment included in a preceding overview of planned investments in accordance with Article 13(2), and if so, which one. 
Format: [Yes/No, Year]</t>
  </si>
  <si>
    <t>Milestones achieved since the previous annual report; (for schemes, this can include, for instance, information about calls for proposals, project selection, agreements concluded with the final recipients of Modernisation Fund support)</t>
  </si>
  <si>
    <t>For investments other than schemes: expected entry into operation [Date: XX/YY/20ZZ]</t>
  </si>
  <si>
    <t>Identified or expected delays in implementation</t>
  </si>
  <si>
    <t xml:space="preserve">
Ror investments other than schemes: 
identified or expected changes in eligible costs, technology applied or results of an investment</t>
  </si>
  <si>
    <t xml:space="preserve">Description of and links to audits undertaken at national level in accordance with Article 16(4) of the Implementing Regulation 2020/1001 </t>
  </si>
  <si>
    <t xml:space="preserve">
For large-scale projects and large-scale schemes, when reporting on the project or scheme for the first time: overview of the consultation carried out.</t>
  </si>
  <si>
    <t>Explanation of how the investment complies with the 'Do-no-significant-harm' criteria, in accordance with Article 10f of the Directive 2003/87/EC (only applicable for investments approved after 1 January 2025)</t>
  </si>
  <si>
    <t>Energy saved in MWh</t>
  </si>
  <si>
    <t xml:space="preserve"> Greenhouse gas emissions saved in tCO2 </t>
  </si>
  <si>
    <t xml:space="preserve"> Additional renewable energy capacity installed, if applicable, in MW</t>
  </si>
  <si>
    <t xml:space="preserve"> Abatement costs in EUR/tCO2 (if applicable given the nature of the investment)</t>
  </si>
  <si>
    <t xml:space="preserve">	
by 31 December of the year preceding report submission</t>
  </si>
  <si>
    <t xml:space="preserve">	
expected cumulative amount by the end of the investment lifetime</t>
  </si>
  <si>
    <t>MF 2021-1 HU 0-001</t>
  </si>
  <si>
    <t>N/A</t>
  </si>
  <si>
    <t>MF 2021-1 HU 0-001 Development of Energy Communities</t>
  </si>
  <si>
    <t>Priority</t>
  </si>
  <si>
    <t>Scheme</t>
  </si>
  <si>
    <t>Construction ongoing</t>
  </si>
  <si>
    <t>Act No. LXXXVI of 2007 on electricity;
National Energy and Climate Plan</t>
  </si>
  <si>
    <t>See below</t>
  </si>
  <si>
    <t>No</t>
  </si>
  <si>
    <t>Implementation of the projects is ongoing. 
Implementation period for the final recipients was prolonged till 31 August, 2025 (on the 17th October, 2024). Due to the fact that all final recipient projects are under implementation data among S-Z cellars are not applicalbe yet.</t>
  </si>
  <si>
    <t>1A</t>
  </si>
  <si>
    <t>Budapest</t>
  </si>
  <si>
    <t>The final recipient had withdrawn from realizing his project on 12 Februrary, 2025.
Payment in advance was not fulfilled, so recovery process had not been emerged.</t>
  </si>
  <si>
    <t>1B</t>
  </si>
  <si>
    <t>Pusztacsalád</t>
  </si>
  <si>
    <t>1C</t>
  </si>
  <si>
    <t>1D</t>
  </si>
  <si>
    <t>Nógrád / Budapest</t>
  </si>
  <si>
    <t>1E</t>
  </si>
  <si>
    <t>Pannonhalma</t>
  </si>
  <si>
    <t>1F</t>
  </si>
  <si>
    <t>Debrecen</t>
  </si>
  <si>
    <t>1G</t>
  </si>
  <si>
    <t>Kistelek / Szeged / Budapest</t>
  </si>
  <si>
    <t>1H</t>
  </si>
  <si>
    <t>Cigánd</t>
  </si>
  <si>
    <t>1I</t>
  </si>
  <si>
    <t>Tatabánya</t>
  </si>
  <si>
    <t>1J</t>
  </si>
  <si>
    <t>Kaposvár</t>
  </si>
  <si>
    <t>1K</t>
  </si>
  <si>
    <t>Martfű</t>
  </si>
  <si>
    <t>1L</t>
  </si>
  <si>
    <t>Miskolc</t>
  </si>
  <si>
    <t>1M</t>
  </si>
  <si>
    <t>Bábolna / Győr</t>
  </si>
  <si>
    <t>1N</t>
  </si>
  <si>
    <t>Baja</t>
  </si>
  <si>
    <t>MF 2021-2 HU 0-001</t>
  </si>
  <si>
    <t>MF 2021-2 HU 0-001 The modernisation and development of renewable energy based district heating systems</t>
  </si>
  <si>
    <t>Not started</t>
  </si>
  <si>
    <t>The investment proposal was not implemented. A modified proposal was submitted to S1/2024 MF Investment Committee</t>
  </si>
  <si>
    <t>MF 2021-2 HU 0-002</t>
  </si>
  <si>
    <t>MF 2021-2 HU 0-002 Development of Energy Communities</t>
  </si>
  <si>
    <t>MF 2022-1 HU 0-002</t>
  </si>
  <si>
    <t>MF 2022-1 HU 0-002 Energy efficiency improvements of district heating infrastructure</t>
  </si>
  <si>
    <t>MF 2022-1 HU 0-003</t>
  </si>
  <si>
    <t>MF 2022-1 HU 0-003 Energy storage instalments for grid security</t>
  </si>
  <si>
    <t>5 projects have been awarded in the Scheme, with the following final beneficiaries:
1.OPUS TITÁSZ Áramhálózati Zrt.
2.MAVIR Magyar Villamosenergia-ipari Átviteli Rendszerirányító Zrt.
3. ELMÜ Hálózati Elosztó Kft. in consortium with E.ON Dél-dunántúli Áramhálózati Zrt. and E.ON Észak-dunántúli Áramhálózati Zrt. 
4. MVM Démász Áramhálózati Kft.
5. MVM Émász Áramhálózati Kft.</t>
  </si>
  <si>
    <t xml:space="preserve">Hungary. Locations by project:
1. Aranyosapáti, Csenger,Nyírbéltek (instead of the orignal location, which was Nyírlugos), Rakamaz
2. Szolnok
3. Püspökszilágy, Devecser, Sáregres, Erdőkertes
4. Orgovány (2 locations in Orgovány, instead of 1 in Orgovány, 1 in Jakabszállás), Bugac
5. Perkupa </t>
  </si>
  <si>
    <t xml:space="preserve">Implementation of the projects is ongoing. </t>
  </si>
  <si>
    <t>In October 2024, the project implementation deadline has been modified to 31 March 2026. However, as the preparation and implementation of public procurement procedures lasted longer than planned in some cases, a further prolongation is foreseen until Q3 of 2027. The exact date is to be clarified in agreement with the Ministry of Energy.</t>
  </si>
  <si>
    <t>MF 2024-1 HU 0-001</t>
  </si>
  <si>
    <t>MF 2025-1 HU 0-003</t>
  </si>
  <si>
    <t>Modernisation of district heating infrastructure</t>
  </si>
  <si>
    <t>Large-scale scheme</t>
  </si>
  <si>
    <t>Call for proposals under preparation</t>
  </si>
  <si>
    <t>MF 2024-1 HU 0-002</t>
  </si>
  <si>
    <t>MF 2025-1 HU 0-004</t>
  </si>
  <si>
    <t>The modernisation and development of renewable energy based district heating systems</t>
  </si>
  <si>
    <t>MF 2024-1 HU 0-003</t>
  </si>
  <si>
    <t>Development of Energy Communities</t>
  </si>
  <si>
    <t>MF 2024-2 HU 0-001</t>
  </si>
  <si>
    <t>Support for renewable biogas and biomethane production</t>
  </si>
  <si>
    <t>MF 2024-2 HU 0-002</t>
  </si>
  <si>
    <t>Support for energy storage and renewable energy for businesses</t>
  </si>
  <si>
    <t>1. Overview of investments planned in the next two calendar years and, where possible, the outlook until 2030</t>
  </si>
  <si>
    <t>2. Information about the outcome of stakeholder consultation on the draft overview of investments under Article 13(5)</t>
  </si>
  <si>
    <t>Name and reference of the investment</t>
  </si>
  <si>
    <t>1.1. Name of the project proponent or the scheme managing authority</t>
  </si>
  <si>
    <t>1.2. Specific location of the investment or the geographical scope of the scheme (location name, country name)</t>
  </si>
  <si>
    <t>1.3. Estimate of the total cost of the investment</t>
  </si>
  <si>
    <t>1.5. Status of any State aid assessment concerning the investment, where applicable (completed, pending,not applicable)</t>
  </si>
  <si>
    <t>1.6. Estimate of the financing from the Modernisation Fund and outline of the intended financing proposals</t>
  </si>
  <si>
    <t>1.7. Information on the relation between the investment and the integrated National Energy and Climate Plan (NECP), in particular with regard to the national objectives, targets, policies and measures and the investment needed.</t>
  </si>
  <si>
    <t>1.8. Information on whether the investment has been awarded a seal or any quality label foreseen by the Union law after having been evaluated positively in a directly managed funding programmes</t>
  </si>
  <si>
    <t>2.1 Dates of consultation</t>
  </si>
  <si>
    <t xml:space="preserve">2.1 Format of consultation </t>
  </si>
  <si>
    <t>2.1 Types of stakeholders consulted</t>
  </si>
  <si>
    <t>2.1 Number of replies received</t>
  </si>
  <si>
    <t>2.1. Summary of the replies</t>
  </si>
  <si>
    <t>1.4 Summary description of the investment</t>
  </si>
  <si>
    <t>Electricity grid development</t>
  </si>
  <si>
    <t>NFFKÜ - International Fund Development and Coordination Agency Co.</t>
  </si>
  <si>
    <t>The aim of the investment is to implement significant electricity grid network development in order to enable the integration of additional renewable energy production capacities. This includes both transmission and distribution network upgrades. As part of this, the electricity grid will be enhanced to accommodate the increasing spread of decentralized weather-dependent renewable capacities while ensuring supply security and meeting the flexibility requirements of the electricity system.</t>
  </si>
  <si>
    <t>The support provided under the call is not considered state aid under Article 107(1) of the TFEU, as the activity affected by the support concerns a legal monopoly.</t>
  </si>
  <si>
    <t>Investments in the development and modernization of the electricity grid and network are clearly in line with the aim of the Modernisation Fund as stated in Article 10d(2) of the ETS Directive. Scaling up network development investments helps increase flexibility of the electricity system and overall increase the ratio of sustainable energy in the Hungarian energy mix.</t>
  </si>
  <si>
    <t>Energy efficiency of public buildings</t>
  </si>
  <si>
    <t>The main objective of this scheme is to reach at least 30% energy savings in 90 health care buildings, complemented by installing renewable energy generation units in some of the buildings. Beyond improving thermal characteristics, investments will also include the modernisation of heating system in some of the buildings, but no support will be provided to energy generation facilities that use fossil fuels.</t>
  </si>
  <si>
    <t xml:space="preserve">State aid within the meaning of Article 107(1) TFEU can be excluded as the supported activity does not constitute an economic activity in the meaning of competition law.
Given that the healthcare buildings targeted in the proposal fall within the national health system, which is based on the principle of solidarity (financed directly by social security contributions and other public resources and providing services free of charge to all members of the system), their financing does not constitute an economic activity.
Where the targeted buildings that are part of the national health system are also used for economic activities (e.g. private care), their financing falls entirely outside the scope of the State aid rules, as their use for economic activities remains limited and ancillary. 
Ancillary economic activities must not exceed 20% of the total annual capacity of the infrastructure in terms of capacity (in time or space) and must use the same inputs - e.g. raw materials, equipment, labour or fixed assets - as are used for the primary non-economic activity.
Furthermore, public funding for normal facilities for infrastructure (e.g. pharmacy, canteen) does not constitute State aid either.
During the preparation of the proposal National Directorate General of Hospitals confirmed that the above conditions are met for the whole of the targeted buildings. </t>
  </si>
  <si>
    <t>The investment will  help to meet the final energy consumption and building energy development targets set by the current National Energy and Climate Plan (NECP) . As on some of the buildings renewable electricity generating capacity will be installed, the investment will also contribute to the implementation of country-specific recommendation No. 4 of 2024: “Reduce overall reliance on fossil fuels, accelerate the diversification of gas supply towards non-Russian sources, and take steps to phase out fossil fuel subsidies.”</t>
  </si>
  <si>
    <t xml:space="preserve"> During joint consultations with the Ministry of Interior, the Ministry of National Economy, the Ministry of Construction and Transport, the National Directorate General of Hospitals and the National Ambulance Service a target group of buildings was identified. Approach and consultation is elaborated upon in 4.1 in more detail.
Some of the buildings already have construction plans, but the vast majority of the buildings still require preparatory work, including the launch of a design tender. 
Also, a stakeholder forum have been held to receive prompt feedback from the draft proposal. The first and most important lesson was that it is essential to use the right combination and sequence of renovation elements to achieve the best results. It was also highlighted that it is not enough to establish the energy saving potential on the basis of the certificate, but that this must be verified and monitored later during actual operation. 
Another stakeholder forum is planned for May 2025 to consult in more detail on the planned call for proposals.</t>
  </si>
  <si>
    <t>Energy storage to increase balancing service capacities</t>
  </si>
  <si>
    <t>The aim is to increase grid-connected flexible capacities to help with further renewable penetration and lessen electricity distribution and transmission grid loads. Continuation of RRF investment with same parameters.</t>
  </si>
  <si>
    <t>Approved from TCTF, pending after 2025.</t>
  </si>
  <si>
    <t>The scheme will help increase renewable energy penetration through peak shaving as well as through more available balancing service capacities.</t>
  </si>
  <si>
    <t>Energy efficiency of public buildings 2.0</t>
  </si>
  <si>
    <t>Similar to no. 2. of this list, but targeting primary and secondary education institutes.</t>
  </si>
  <si>
    <t>No state aid</t>
  </si>
  <si>
    <t>Energy efficiency for hard to decarbonise sectors</t>
  </si>
  <si>
    <t>The aim of the investment is to pinpoint and finance possible energy efficiency interventions for domestic energy intensive industries.</t>
  </si>
  <si>
    <t>GBER 38 and 38a</t>
  </si>
  <si>
    <t>XX</t>
  </si>
  <si>
    <t>bMS</t>
  </si>
  <si>
    <t>Year</t>
  </si>
  <si>
    <t>Column1</t>
  </si>
  <si>
    <t>Column2</t>
  </si>
  <si>
    <t>-</t>
  </si>
  <si>
    <t>Bulgaria</t>
  </si>
  <si>
    <t>Czechia</t>
  </si>
  <si>
    <t>Estonia</t>
  </si>
  <si>
    <t>Greece</t>
  </si>
  <si>
    <t>Croatia</t>
  </si>
  <si>
    <t>Latvia</t>
  </si>
  <si>
    <t>Lithuania</t>
  </si>
  <si>
    <t>Poland</t>
  </si>
  <si>
    <t>Portugal</t>
  </si>
  <si>
    <t>Romania</t>
  </si>
  <si>
    <t>Slovenia</t>
  </si>
  <si>
    <t>Slovakia</t>
  </si>
  <si>
    <t>The expectation for the intervention is that, as part of renewable energy production, it reliably provides sustainable biogas within the market structure determined by domestic conditions (mainly the availability of feedstock), and that the national economic benefits derived from the program exceed the investment costs. Accordingly, it is crucial that the produced biogas is fully compatible with current infrastructure and user equipment, presenting a 100% viable alternative in the domestic energy mix.</t>
  </si>
  <si>
    <t xml:space="preserve">The utilization of bioenergy offers multiple advantages for Hungary, particularly in the realm of biogas. Biogas plants can effectively process various types of waste, providing a renewable energy source that is suitable for renewable heating or even base-load electricity generation and balancing the grid as biomethane. Additionally, the by-products of biogas production can serve as valuable nutrient-rich materials for soil enhancement. Biogas can also be upgraded to biomethane, which has versatile industrial applications. By increasing the significance of biogas/biomethane utilization, the share of biomass in electricity generation can decrease. 
Raw materials, when considered exclusively for biogas production, are estimated to enable the generation of approximately 300-800 million cubic meters (Mm3) of biogas. From this amount, a total of 150-400 Mm3 of biomethane can be produced. The variance between the "realistic" and "optimistic" scenarios is largely influenced by differences in support policies, circular economy practices, and, most importantly, the intensity of agricultural opportunities and measures. This underscores the importance of a nationwide, strategic approach to biogas production. 
Overall, by 2030, around 600 Mm3 of biogas production could be achieved, with plans to allocate 260 Mm3 for direct biogas use and approximately 340 Mm3 for the production of around 184 Mm3 of biomethane.
</t>
  </si>
  <si>
    <t>The aim of the investment is to increase the potential self-sufficiency of market actors.
We wish to help companies achieve greater independence from the grid with energy storage and co-located renewable energy and heat generation. To increase the efficiency of weather-dependent electricity generation, electricity storage is a great extensive option – thus allowing greater utilization.
The scheme also targets renewable based heat production and storage as this can substitute the natural gas consumption of the companies and with it the import dependency of Hungary.</t>
  </si>
  <si>
    <t>The measure is clearly in line with the 2030 climate and energy framework. The Hungarian NECP clearly states the need for greater flexibility in industry and the use of renewable energy sources:
To operate these efficiently, energy storage capacities such as battery and pumped storage power plants need to be developed to support demand flexibility, encourage local consumption of renewable generation and improve the electricity grid".
It is essential to improve the accuracy of weather forecasting and to encourage the development of electricity storage capacities, both as integrated parts within the system operator and network licensees (which have already begun) and to increase ancillary capacities. Hungary plans to build energy storage facilities with a total capacity of approximately 500-600 MW by 2026, which could increase to 1 GW by 2030.
For Hungary, a priority goal is to increase the decentralized energy production of individual consumers (be it the population or businesses) based on renewable sources, for their own purposes, which also reduces the load on the electricity network.</t>
  </si>
  <si>
    <t>The consultation started with stakeholders from the metal sector, with the Ministry for National Economy leading the talks. As an outcome of the consultations the Ministry for Energy suggested to broaden the scope for every possible firm, as high specific energy need not only characterises metal production in Hungary. This was also welcomed by several associations, who also promoted inclusivity. Thus it was proposed, to have self-sufficiency (energy-intensity) as a principle selection criteria and allow all firms present in Hungary to participate – the exact selection criteria will be consulted upon as well before the call for proposals is published.
Following up on this, the Ministry of Energy held an industry forum on the 6th of September, 2024 where the planned priority investment had been discussed. Participants had been shown the draft of this proposal form beforehand, and the Ministry received valuable feedback regarding the possible investment activities, costs and technical information. This was implemented afterwards in this proposal, and also allowed us to cross-check activities and expected costs with experts and potential stakeholders – the costing is substantiated in their view.
The participants were the following national organisations:
- Hungarian Battery Association
- Industrial Energy Consumers Forum
- Hungarian Renewable Energy Association
- National Association of Entrepreneurs
- Hungarian Chamber of Commerce and Industry
- National Association of Construction Contractors
- Association of Digital Enterprises
- Ministry of Energy
The call has also been developed with the involvement of the relevant stakeholders. The call for proposals is currently being subjected to public consultation and will be processed and, where appropriate, integrated into the call for proposals.
This proposal reflects the consensus for the needs and goals of the relevant parties.</t>
  </si>
  <si>
    <t xml:space="preserve">The aim of the investment is to create a climate-neutral energy system with lower level of energy import dependency. Our objective is the gradual transformation of existing fossil fuel-based district heating systems into a sustainable, renewable energy-based system.
As a prerequisite for this is the modernisation of the district heating network with 2 targets: increasing energy efficiency in all parts of the distribution system and improving the basis for providing better services to the consumers. As a result, the system will be able to supply more heat to end consumers and capacity utilisation will be improved without extending the existing heat production.
</t>
  </si>
  <si>
    <t xml:space="preserve">The chosen tool of investment support represents a well balanced approach, taking into account the system level transformation needs of the district heating system, the value chain approach set by the NECP and the National Energy Strategy, the limited resources available, and the very important principle of maintaining affordable district heat prices for the consumers.
The planned investment will contribute to reaching the energy efficiency target of the Hungarian NECP. The scheme also contributes to the following NECP sector-specific objectives: 
- The decarbonisation of the district heating sector, by allowing more economical transport of thermal energy to different parts of the district heating system.
- Energy security: Significantly smaller heat loss from the upgraded new pipeline system contribute to a reduction in energy imports and to the economic management of energy sources in general.
The investments under this support scheme are in compliance with Article 10.d) 1) of the ETS Directive.
</t>
  </si>
  <si>
    <t>The long-term goal of the investment is to bring the entire Hungarian district heating system into the category of the relevant directive, where district heating/cooling is considered efficient if it uses at least 50% renewable energy, 50% waste heat, 75% cogeneration or a combination of such energy and heat.
The annual increase in renewable energy or waste heat and cold in district heating and cooling should be increased from 1 percentage point to 2.2 percentage points without changing the indicative nature of the increase, reflecting the uneven development of these types of networks in the EU.
The main objective is the expected increase in the use of heat from renewable energy sources in the district heating system as a result of the project implementation.</t>
  </si>
  <si>
    <t xml:space="preserve">The investment measures contribute to Hungary increasing the share of renewable energy sources to at least 29% within the final gross energy consumption by 2030, as described in the National Energy and Climate Plan (NECP).
The scheme also contributes to the sector specific objective of the NECP, the spread of efficient district heating. The installation of renewable energy based heat generation contributes to the long term goal of reaching the efficient district heating system on the national level in line with the provisions of Article 7 Directive 2012/27/EU on energy efficiency . The scheme helps to reduce natural gas-based heat production by expanding renewable energy sources.
The investment also contributes to the target of the NECP to ensure that in the long term the entire Hungarian district heating system would fall within the category of the relevant directive. Currently, according to the directive, district heating/cooling is considered efficient if it incorporates at least 50 % renewable energy, 50% waste heat, 75% cogenerated heat or 50% of a combination of such energy and heat.
</t>
  </si>
  <si>
    <t>Regarding electricity-grid investments there is a continuous stakeholder consultation both through the operators with specific connection needs and with an overarching look on the national grid in the 10-year developement plan and yearly for the annual development plans. The investments financed are all plans derived from these network development plans, for which stakeheholder consultations are always held publicly through the NRA (MEKH). All stakeholders are welcome to express views on development avenues. Stakeholders also regularly signal to the Ministry of Energy that for continued renewable penetration, increased grid-resilience funding is required.
The ministry also engages in continuous consultation with TSO-DSOs, as the direct stakeholder group is small and affects many avenues of the work required for energy transition. Last two dedicated roundtables for consultin gon this proposal was held on 10th of December and 7th of February, where the volume of needed capacity increasing investments were assessed per actor.</t>
  </si>
  <si>
    <t>During the elaboration of the support program, we assessed the market needs, consulted the national regulator: Hungarian Energy and Public Utility Regulatory Authority and the Association of Hungarian District Heating Enterprises (MATÁSZSZ), keeping in mind their suggestions, remarks and opinions. 
The call has been developed in consultation with relevant stakeholders. The call for proposals is currently opened and has been subject to a public consultation prior to its launch, which has been processed and, where appropriate, incorporated into the call for proposals.
This proposal reflects the consensus on the needs and objectives of stakeholders.</t>
  </si>
  <si>
    <t>The Ministry for Energy working with the Zero Carbon Centre put together a Biogas and Biomethane Action Plan earlier in 2024, where availability of feedstock and potential investment need has been ascertained for future investments such as this proposal. Also, a stakeholder forum have been held in September, 2024 to receive prompt feedback, and a more detailed consultation on the planned call for proposals was held in December.
The call has been developed in consultation with relevant stakeholders. The call for proposals is currently opened and has been subject to a public consultation prior to its launch, which has been processed and, where appropriate, incorporated into the call for proposals.
This proposal reflects the consensus on the needs and objectives of stakeholders.</t>
  </si>
  <si>
    <r>
      <t xml:space="preserve">Whenever the district heating distribution networks qualify as natural monopoly, the measure </t>
    </r>
    <r>
      <rPr>
        <b/>
        <sz val="12"/>
        <color theme="1"/>
        <rFont val="Calibri"/>
        <family val="2"/>
        <charset val="238"/>
        <scheme val="minor"/>
      </rPr>
      <t>falls outside of the scope of State aid</t>
    </r>
    <r>
      <rPr>
        <sz val="12"/>
        <color theme="1"/>
        <rFont val="Calibri"/>
        <family val="2"/>
        <charset val="238"/>
        <scheme val="minor"/>
      </rPr>
      <t xml:space="preserve"> in line with Section 4.10. point 386. of the Guidelines on State aid for climate, environmental protection and energy 2022 (CEEAG).
In any other case State aid rules are applicable. In that case, the aid will be granted under Article 46 of the GBER as “Investment aid for energy efficient district heating and/or cooling”.
SA assessment requirement is not applicable</t>
    </r>
  </si>
  <si>
    <t>GBER 41
SA assessment requirement is not applicable</t>
  </si>
  <si>
    <r>
      <rPr>
        <u/>
        <sz val="11"/>
        <color rgb="FF000000"/>
        <rFont val="Calibri"/>
        <family val="2"/>
        <charset val="238"/>
        <scheme val="minor"/>
      </rPr>
      <t xml:space="preserve">This template for annual reports provides 3 worksheets:
</t>
    </r>
    <r>
      <rPr>
        <sz val="11"/>
        <color rgb="FF000000"/>
        <rFont val="Calibri"/>
        <family val="2"/>
        <charset val="238"/>
        <scheme val="minor"/>
      </rPr>
      <t xml:space="preserve">
1. The worksheet labeled</t>
    </r>
    <r>
      <rPr>
        <i/>
        <sz val="11"/>
        <color rgb="FF000000"/>
        <rFont val="Calibri"/>
        <family val="2"/>
        <charset val="238"/>
        <scheme val="minor"/>
      </rPr>
      <t xml:space="preserve"> </t>
    </r>
    <r>
      <rPr>
        <b/>
        <i/>
        <sz val="11"/>
        <color rgb="FF000000"/>
        <rFont val="Calibri"/>
        <family val="2"/>
        <charset val="238"/>
        <scheme val="minor"/>
      </rPr>
      <t>'Introduction'</t>
    </r>
    <r>
      <rPr>
        <sz val="11"/>
        <color rgb="FF000000"/>
        <rFont val="Calibri"/>
        <family val="2"/>
        <charset val="238"/>
        <scheme val="minor"/>
      </rPr>
      <t xml:space="preserve"> offers an explanation of the template. It contains a dropdown menu that allows you to configure the template according to the beneficary member state and the corresponding year of the annual report.
2. The worksheet named </t>
    </r>
    <r>
      <rPr>
        <b/>
        <i/>
        <sz val="11"/>
        <color rgb="FF000000"/>
        <rFont val="Calibri"/>
        <family val="2"/>
        <charset val="238"/>
        <scheme val="minor"/>
      </rPr>
      <t>'Annual Report'</t>
    </r>
    <r>
      <rPr>
        <sz val="11"/>
        <color rgb="FF000000"/>
        <rFont val="Calibri"/>
        <family val="2"/>
        <charset val="238"/>
        <scheme val="minor"/>
      </rPr>
      <t xml:space="preserve"> you will find a request for information according to </t>
    </r>
    <r>
      <rPr>
        <b/>
        <sz val="11"/>
        <color rgb="FF000000"/>
        <rFont val="Calibri"/>
        <family val="2"/>
        <charset val="238"/>
        <scheme val="minor"/>
      </rPr>
      <t>Annex II of the Implementing Regulation (EU) 2020/1001</t>
    </r>
    <r>
      <rPr>
        <sz val="11"/>
        <color rgb="FF000000"/>
        <rFont val="Calibri"/>
        <family val="2"/>
        <charset val="238"/>
        <scheme val="minor"/>
      </rPr>
      <t xml:space="preserve">. The requested information is categorised into 6 categories.
In order to guarantee that all beneficiary Member States provide comparable reporting, the following methodological instructions should be followed:
a) Column N refers to the Modernisation Fund support that EIB disbursed to the beneficiery MS by the cut-off date.    
b) Column Y (Abatement costs in EUR/tCO2 (if applicable given the nature of the investment) - by 31 December of the year preceding report submission) should be calculated as Column K (Total investment costs/total volume of the scheme/project with VAT in EUR) divided by Column U (Greenhouse gas emissions saved in tCO2 - by 31 December of the year preceding report submission). The calculation formula should be shown in the cells. 
c) Column Z (Abatement costs in EUR/tCO2 (if applicable given the nature of the investment) - expected cumulative amount by the end of the investment lifetime) should be calculated as Column K (Total investment costs/total volume of the scheme/project with VAT in EUR) divided by Column V (Greenhouse gas emissions saved in tCO2 expected cumulative amount by end of the investment lifetime). The calculation formula should be shown in the cells.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</si>
</sst>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
    <numFmt numFmtId="165" formatCode="0.00\ &quot;MWh&quot;"/>
    <numFmt numFmtId="166" formatCode="0.00\ &quot;tCO2&quot;"/>
    <numFmt numFmtId="167" formatCode="0.00\ &quot;€/tCO2&quot;"/>
    <numFmt numFmtId="168" formatCode="0.00\ &quot;MW&quot;\ "/>
    <numFmt numFmtId="169" formatCode="#,##0.0"/>
  </numFmts>
  <fonts count="36" x14ac:knownFonts="1">
    <font>
      <sz val="11"/>
      <color theme="1"/>
      <name val="Calibri"/>
      <family val="2"/>
      <charset val="238"/>
      <scheme val="minor"/>
    </font>
    <font>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1"/>
      <name val="Arial"/>
      <family val="2"/>
    </font>
    <font>
      <b/>
      <sz val="14"/>
      <name val="Calibri"/>
      <family val="2"/>
      <charset val="238"/>
      <scheme val="minor"/>
    </font>
    <font>
      <b/>
      <sz val="11"/>
      <color theme="1"/>
      <name val="Calibri"/>
      <family val="2"/>
      <scheme val="minor"/>
    </font>
    <font>
      <b/>
      <sz val="16"/>
      <color theme="0"/>
      <name val="Calibri"/>
      <family val="2"/>
      <charset val="238"/>
      <scheme val="minor"/>
    </font>
    <font>
      <sz val="12"/>
      <color theme="1"/>
      <name val="Calibri"/>
      <family val="2"/>
      <charset val="238"/>
      <scheme val="minor"/>
    </font>
    <font>
      <sz val="12"/>
      <color theme="1"/>
      <name val="Calibri"/>
      <family val="2"/>
      <scheme val="minor"/>
    </font>
    <font>
      <b/>
      <sz val="18"/>
      <color theme="1"/>
      <name val="Calibri"/>
      <family val="2"/>
      <scheme val="minor"/>
    </font>
    <font>
      <b/>
      <u/>
      <sz val="14"/>
      <name val="Calibri"/>
      <family val="2"/>
      <scheme val="minor"/>
    </font>
    <font>
      <b/>
      <sz val="18"/>
      <name val="Calibri"/>
      <family val="2"/>
      <scheme val="minor"/>
    </font>
    <font>
      <b/>
      <sz val="11"/>
      <color rgb="FF404040"/>
      <name val="Calibri"/>
      <family val="2"/>
      <charset val="238"/>
      <scheme val="minor"/>
    </font>
    <font>
      <sz val="11"/>
      <color rgb="FF404040"/>
      <name val="Calibri"/>
      <family val="2"/>
      <charset val="238"/>
      <scheme val="minor"/>
    </font>
    <font>
      <b/>
      <sz val="11"/>
      <name val="Calibri"/>
      <family val="2"/>
      <charset val="238"/>
      <scheme val="minor"/>
    </font>
    <font>
      <sz val="8"/>
      <name val="Calibri"/>
      <family val="2"/>
      <charset val="238"/>
      <scheme val="minor"/>
    </font>
    <font>
      <u/>
      <sz val="11"/>
      <color theme="1"/>
      <name val="Calibri"/>
      <family val="2"/>
      <scheme val="minor"/>
    </font>
    <font>
      <u/>
      <sz val="11"/>
      <name val="Calibri"/>
      <family val="2"/>
      <scheme val="minor"/>
    </font>
    <font>
      <sz val="11"/>
      <name val="Calibri"/>
      <family val="2"/>
    </font>
    <font>
      <b/>
      <sz val="16"/>
      <color theme="0"/>
      <name val="Calibri"/>
      <family val="2"/>
      <scheme val="minor"/>
    </font>
    <font>
      <b/>
      <sz val="22"/>
      <color theme="1"/>
      <name val="Calibri"/>
      <family val="2"/>
      <scheme val="minor"/>
    </font>
    <font>
      <sz val="12"/>
      <name val="Calibri"/>
      <family val="2"/>
      <scheme val="minor"/>
    </font>
    <font>
      <b/>
      <sz val="12"/>
      <color theme="1"/>
      <name val="Calibri"/>
      <family val="2"/>
      <scheme val="minor"/>
    </font>
    <font>
      <u/>
      <sz val="11"/>
      <color rgb="FF000000"/>
      <name val="Calibri"/>
      <family val="2"/>
      <charset val="238"/>
      <scheme val="minor"/>
    </font>
    <font>
      <sz val="11"/>
      <color rgb="FF000000"/>
      <name val="Calibri"/>
      <family val="2"/>
      <charset val="238"/>
      <scheme val="minor"/>
    </font>
    <font>
      <i/>
      <sz val="11"/>
      <color rgb="FF000000"/>
      <name val="Calibri"/>
      <family val="2"/>
      <charset val="238"/>
      <scheme val="minor"/>
    </font>
    <font>
      <b/>
      <i/>
      <sz val="11"/>
      <color rgb="FF000000"/>
      <name val="Calibri"/>
      <family val="2"/>
      <charset val="238"/>
      <scheme val="minor"/>
    </font>
    <font>
      <b/>
      <sz val="11"/>
      <color rgb="FF000000"/>
      <name val="Calibri"/>
      <family val="2"/>
      <charset val="238"/>
      <scheme val="minor"/>
    </font>
    <font>
      <sz val="16"/>
      <color theme="1"/>
      <name val="Calibri"/>
      <family val="2"/>
      <scheme val="minor"/>
    </font>
    <font>
      <sz val="11"/>
      <color rgb="FFFF0000"/>
      <name val="Calibri"/>
      <family val="2"/>
      <charset val="238"/>
      <scheme val="minor"/>
    </font>
    <font>
      <sz val="12"/>
      <color rgb="FFFF0000"/>
      <name val="Calibri"/>
      <family val="2"/>
      <charset val="238"/>
      <scheme val="minor"/>
    </font>
    <font>
      <sz val="12"/>
      <name val="Calibri"/>
      <family val="2"/>
      <charset val="238"/>
      <scheme val="minor"/>
    </font>
    <font>
      <strike/>
      <sz val="11"/>
      <name val="Calibri"/>
      <family val="2"/>
      <charset val="238"/>
      <scheme val="minor"/>
    </font>
    <font>
      <b/>
      <sz val="12"/>
      <color theme="1"/>
      <name val="Calibri"/>
      <family val="2"/>
      <charset val="238"/>
      <scheme val="minor"/>
    </font>
  </fonts>
  <fills count="14">
    <fill>
      <patternFill patternType="none"/>
    </fill>
    <fill>
      <patternFill patternType="gray125"/>
    </fill>
    <fill>
      <patternFill patternType="solid">
        <fgColor rgb="FFD4E1E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14999847407452621"/>
        <bgColor indexed="64"/>
      </patternFill>
    </fill>
  </fills>
  <borders count="3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xf numFmtId="0" fontId="2" fillId="0" borderId="0"/>
    <xf numFmtId="0" fontId="4" fillId="0" borderId="0" applyNumberFormat="0" applyFill="0" applyBorder="0" applyAlignment="0" applyProtection="0"/>
    <xf numFmtId="0" fontId="20" fillId="0" borderId="0"/>
  </cellStyleXfs>
  <cellXfs count="220">
    <xf numFmtId="0" fontId="0" fillId="0" borderId="0" xfId="0"/>
    <xf numFmtId="0" fontId="2" fillId="0" borderId="0" xfId="1"/>
    <xf numFmtId="0" fontId="2" fillId="9" borderId="0" xfId="1" applyFill="1"/>
    <xf numFmtId="0" fontId="2" fillId="10" borderId="0" xfId="1" applyFill="1"/>
    <xf numFmtId="0" fontId="2" fillId="7" borderId="0" xfId="1" applyFill="1"/>
    <xf numFmtId="0" fontId="5" fillId="7" borderId="0" xfId="1" applyFont="1" applyFill="1" applyAlignment="1">
      <alignment vertical="center" wrapText="1"/>
    </xf>
    <xf numFmtId="0" fontId="6" fillId="7" borderId="0" xfId="1" applyFont="1" applyFill="1" applyAlignment="1">
      <alignment horizontal="center" wrapText="1"/>
    </xf>
    <xf numFmtId="0" fontId="4" fillId="7" borderId="0" xfId="2" applyFill="1" applyAlignment="1">
      <alignment wrapText="1"/>
    </xf>
    <xf numFmtId="0" fontId="2" fillId="7" borderId="0" xfId="1" applyFill="1" applyAlignment="1">
      <alignment wrapText="1"/>
    </xf>
    <xf numFmtId="0" fontId="4" fillId="7" borderId="0" xfId="2" applyFill="1"/>
    <xf numFmtId="0" fontId="3" fillId="7" borderId="0" xfId="1" applyFont="1" applyFill="1"/>
    <xf numFmtId="0" fontId="5" fillId="4" borderId="0" xfId="1" applyFont="1" applyFill="1" applyAlignment="1">
      <alignment vertical="center" wrapText="1"/>
    </xf>
    <xf numFmtId="0" fontId="7" fillId="0" borderId="0" xfId="0" applyFont="1"/>
    <xf numFmtId="0" fontId="0" fillId="7" borderId="0" xfId="0" applyFill="1"/>
    <xf numFmtId="0" fontId="14" fillId="0" borderId="0" xfId="0" applyFont="1" applyAlignment="1">
      <alignment horizontal="center" vertical="center" wrapText="1"/>
    </xf>
    <xf numFmtId="0" fontId="15" fillId="0" borderId="0" xfId="0" applyFont="1" applyAlignment="1">
      <alignment vertical="center" wrapText="1"/>
    </xf>
    <xf numFmtId="0" fontId="14" fillId="0" borderId="0" xfId="0" applyFont="1" applyAlignment="1">
      <alignment vertical="center" wrapText="1"/>
    </xf>
    <xf numFmtId="0" fontId="16" fillId="0" borderId="0" xfId="0" applyFont="1" applyAlignment="1">
      <alignment horizontal="center" vertical="center" wrapText="1"/>
    </xf>
    <xf numFmtId="0" fontId="2" fillId="4" borderId="0" xfId="1" applyFill="1" applyAlignment="1">
      <alignment horizontal="center"/>
    </xf>
    <xf numFmtId="0" fontId="2" fillId="10" borderId="0" xfId="1" applyFill="1" applyAlignment="1">
      <alignment horizontal="center"/>
    </xf>
    <xf numFmtId="0" fontId="18" fillId="10" borderId="0" xfId="1" applyFont="1" applyFill="1" applyAlignment="1">
      <alignment horizontal="left" vertical="center"/>
    </xf>
    <xf numFmtId="0" fontId="19" fillId="10" borderId="0" xfId="1" applyFont="1" applyFill="1" applyAlignment="1">
      <alignment vertical="center" wrapText="1"/>
    </xf>
    <xf numFmtId="0" fontId="11" fillId="10" borderId="7" xfId="1" applyFont="1" applyFill="1" applyBorder="1" applyAlignment="1">
      <alignment horizontal="center" vertical="top"/>
    </xf>
    <xf numFmtId="0" fontId="13" fillId="10" borderId="10" xfId="1" applyFont="1" applyFill="1" applyBorder="1" applyAlignment="1">
      <alignment vertical="top" wrapText="1"/>
    </xf>
    <xf numFmtId="4" fontId="0" fillId="0" borderId="0" xfId="0" applyNumberFormat="1"/>
    <xf numFmtId="4" fontId="9" fillId="0" borderId="5" xfId="0" applyNumberFormat="1" applyFont="1" applyBorder="1" applyAlignment="1">
      <alignment vertical="top" wrapText="1"/>
    </xf>
    <xf numFmtId="164" fontId="0" fillId="0" borderId="0" xfId="0" applyNumberFormat="1"/>
    <xf numFmtId="4" fontId="9" fillId="0" borderId="25" xfId="0" applyNumberFormat="1" applyFont="1" applyBorder="1" applyAlignment="1">
      <alignment vertical="top" wrapText="1"/>
    </xf>
    <xf numFmtId="0" fontId="0" fillId="10" borderId="20" xfId="0" applyFill="1" applyBorder="1"/>
    <xf numFmtId="0" fontId="0" fillId="10" borderId="4" xfId="0" applyFill="1" applyBorder="1"/>
    <xf numFmtId="4" fontId="10" fillId="7" borderId="2" xfId="0" applyNumberFormat="1" applyFont="1" applyFill="1" applyBorder="1" applyAlignment="1">
      <alignment horizontal="center" vertical="center" wrapText="1"/>
    </xf>
    <xf numFmtId="4" fontId="10" fillId="7" borderId="14" xfId="0" applyNumberFormat="1" applyFont="1" applyFill="1" applyBorder="1" applyAlignment="1">
      <alignment horizontal="center" vertical="center" wrapText="1"/>
    </xf>
    <xf numFmtId="4" fontId="10" fillId="7" borderId="9" xfId="0" applyNumberFormat="1" applyFont="1" applyFill="1" applyBorder="1" applyAlignment="1">
      <alignment horizontal="center" vertical="center" wrapText="1"/>
    </xf>
    <xf numFmtId="164" fontId="9" fillId="0" borderId="25" xfId="0" applyNumberFormat="1" applyFont="1" applyBorder="1" applyAlignment="1">
      <alignment vertical="top" wrapText="1"/>
    </xf>
    <xf numFmtId="0" fontId="9" fillId="0" borderId="5" xfId="0" applyFont="1" applyBorder="1" applyAlignment="1">
      <alignment horizontal="left" vertical="top" wrapText="1"/>
    </xf>
    <xf numFmtId="0" fontId="9" fillId="0" borderId="5" xfId="0" applyFont="1" applyBorder="1" applyAlignment="1">
      <alignment vertical="top" wrapText="1"/>
    </xf>
    <xf numFmtId="0" fontId="9" fillId="0" borderId="25" xfId="0" applyFont="1" applyBorder="1" applyAlignment="1">
      <alignment vertical="top" wrapText="1"/>
    </xf>
    <xf numFmtId="0" fontId="9" fillId="10"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2" borderId="6" xfId="0" applyFont="1" applyFill="1" applyBorder="1" applyAlignment="1">
      <alignment horizontal="center" vertical="top" wrapText="1"/>
    </xf>
    <xf numFmtId="0" fontId="9" fillId="2" borderId="25" xfId="0" applyFont="1" applyFill="1" applyBorder="1" applyAlignment="1">
      <alignment horizontal="center" vertical="top" wrapText="1"/>
    </xf>
    <xf numFmtId="4" fontId="9" fillId="0" borderId="6" xfId="0" applyNumberFormat="1" applyFont="1" applyBorder="1" applyAlignment="1">
      <alignment vertical="top" wrapText="1"/>
    </xf>
    <xf numFmtId="4" fontId="0" fillId="0" borderId="6" xfId="0" applyNumberFormat="1" applyBorder="1" applyAlignment="1">
      <alignment vertical="top" wrapText="1"/>
    </xf>
    <xf numFmtId="4" fontId="0" fillId="0" borderId="5" xfId="0" applyNumberFormat="1" applyBorder="1" applyAlignment="1">
      <alignment vertical="top" wrapText="1"/>
    </xf>
    <xf numFmtId="164" fontId="0" fillId="0" borderId="25" xfId="0" applyNumberFormat="1" applyBorder="1" applyAlignment="1">
      <alignment vertical="top" wrapText="1"/>
    </xf>
    <xf numFmtId="0" fontId="0" fillId="0" borderId="25" xfId="0" applyBorder="1" applyAlignment="1">
      <alignment vertical="top" wrapText="1"/>
    </xf>
    <xf numFmtId="4" fontId="0" fillId="0" borderId="25" xfId="0" applyNumberFormat="1" applyBorder="1" applyAlignment="1">
      <alignment vertical="top" wrapText="1"/>
    </xf>
    <xf numFmtId="0" fontId="0" fillId="0" borderId="5" xfId="0" applyBorder="1" applyAlignment="1">
      <alignment vertical="top" wrapText="1"/>
    </xf>
    <xf numFmtId="0" fontId="9" fillId="2" borderId="23" xfId="0" applyFont="1" applyFill="1" applyBorder="1" applyAlignment="1">
      <alignment horizontal="center" vertical="top" wrapText="1"/>
    </xf>
    <xf numFmtId="0" fontId="9" fillId="2" borderId="26" xfId="0" applyFont="1" applyFill="1" applyBorder="1" applyAlignment="1">
      <alignment horizontal="center" vertical="top" wrapText="1"/>
    </xf>
    <xf numFmtId="4" fontId="0" fillId="0" borderId="23" xfId="0" applyNumberFormat="1" applyBorder="1" applyAlignment="1">
      <alignment vertical="top" wrapText="1"/>
    </xf>
    <xf numFmtId="4" fontId="0" fillId="0" borderId="19" xfId="0" applyNumberFormat="1" applyBorder="1" applyAlignment="1">
      <alignment vertical="top" wrapText="1"/>
    </xf>
    <xf numFmtId="164" fontId="0" fillId="0" borderId="26" xfId="0" applyNumberFormat="1" applyBorder="1" applyAlignment="1">
      <alignment vertical="top" wrapText="1"/>
    </xf>
    <xf numFmtId="0" fontId="0" fillId="0" borderId="26" xfId="0" applyBorder="1" applyAlignment="1">
      <alignment vertical="top" wrapText="1"/>
    </xf>
    <xf numFmtId="4" fontId="0" fillId="0" borderId="26" xfId="0" applyNumberFormat="1" applyBorder="1" applyAlignment="1">
      <alignment vertical="top" wrapText="1"/>
    </xf>
    <xf numFmtId="0" fontId="0" fillId="0" borderId="0" xfId="0" applyAlignment="1">
      <alignment vertical="top"/>
    </xf>
    <xf numFmtId="4" fontId="0" fillId="0" borderId="0" xfId="0" applyNumberFormat="1" applyAlignment="1">
      <alignment vertical="top"/>
    </xf>
    <xf numFmtId="4" fontId="0" fillId="0" borderId="15" xfId="0" applyNumberFormat="1" applyBorder="1" applyAlignment="1">
      <alignment vertical="top"/>
    </xf>
    <xf numFmtId="164" fontId="0" fillId="0" borderId="0" xfId="0" applyNumberFormat="1" applyAlignment="1">
      <alignment vertical="top"/>
    </xf>
    <xf numFmtId="0" fontId="31" fillId="0" borderId="0" xfId="0" applyFont="1"/>
    <xf numFmtId="0" fontId="9" fillId="2" borderId="21" xfId="0" applyFont="1" applyFill="1" applyBorder="1" applyAlignment="1">
      <alignment horizontal="center" vertical="top" wrapText="1"/>
    </xf>
    <xf numFmtId="0" fontId="33" fillId="2" borderId="6" xfId="0" applyFont="1" applyFill="1" applyBorder="1" applyAlignment="1">
      <alignment horizontal="center" vertical="top" wrapText="1"/>
    </xf>
    <xf numFmtId="0" fontId="33" fillId="2" borderId="25" xfId="0" applyFont="1" applyFill="1" applyBorder="1" applyAlignment="1">
      <alignment horizontal="center" vertical="top" wrapText="1"/>
    </xf>
    <xf numFmtId="4" fontId="33" fillId="0" borderId="6" xfId="0" applyNumberFormat="1" applyFont="1" applyBorder="1" applyAlignment="1">
      <alignment vertical="top" wrapText="1"/>
    </xf>
    <xf numFmtId="4" fontId="33" fillId="0" borderId="5" xfId="0" applyNumberFormat="1" applyFont="1" applyBorder="1" applyAlignment="1">
      <alignment horizontal="left" vertical="top" wrapText="1"/>
    </xf>
    <xf numFmtId="164" fontId="33" fillId="0" borderId="25" xfId="0" applyNumberFormat="1" applyFont="1" applyBorder="1" applyAlignment="1">
      <alignment vertical="top" wrapText="1"/>
    </xf>
    <xf numFmtId="0" fontId="33" fillId="0" borderId="25" xfId="0" applyFont="1" applyBorder="1" applyAlignment="1">
      <alignment horizontal="left" vertical="top" wrapText="1"/>
    </xf>
    <xf numFmtId="4" fontId="33" fillId="0" borderId="25" xfId="0" applyNumberFormat="1" applyFont="1" applyBorder="1" applyAlignment="1">
      <alignment horizontal="left" vertical="top" wrapText="1"/>
    </xf>
    <xf numFmtId="0" fontId="34" fillId="0" borderId="0" xfId="0" applyFont="1"/>
    <xf numFmtId="0" fontId="33" fillId="0" borderId="25" xfId="0" applyFont="1" applyBorder="1" applyAlignment="1">
      <alignment vertical="top" wrapText="1"/>
    </xf>
    <xf numFmtId="4" fontId="33" fillId="0" borderId="25" xfId="0" applyNumberFormat="1" applyFont="1" applyBorder="1" applyAlignment="1">
      <alignment vertical="top" wrapText="1"/>
    </xf>
    <xf numFmtId="0" fontId="0" fillId="0" borderId="0" xfId="0" applyAlignment="1">
      <alignment wrapText="1"/>
    </xf>
    <xf numFmtId="0" fontId="9" fillId="0" borderId="29" xfId="0" applyFont="1" applyBorder="1" applyAlignment="1">
      <alignment horizontal="center" vertical="top" wrapText="1"/>
    </xf>
    <xf numFmtId="0" fontId="9" fillId="0" borderId="27" xfId="0" applyFont="1" applyBorder="1" applyAlignment="1">
      <alignment horizontal="center" vertical="top" wrapText="1"/>
    </xf>
    <xf numFmtId="0" fontId="33" fillId="10" borderId="5" xfId="0" applyFont="1" applyFill="1" applyBorder="1" applyAlignment="1">
      <alignment horizontal="center" vertical="center" wrapText="1"/>
    </xf>
    <xf numFmtId="0" fontId="33" fillId="0" borderId="5" xfId="0" applyFont="1" applyBorder="1" applyAlignment="1">
      <alignment horizontal="center" vertical="center" wrapText="1"/>
    </xf>
    <xf numFmtId="0" fontId="9" fillId="2" borderId="6" xfId="0" applyFont="1" applyFill="1" applyBorder="1" applyAlignment="1">
      <alignment horizontal="center" vertical="center" wrapText="1"/>
    </xf>
    <xf numFmtId="0" fontId="9" fillId="0" borderId="6" xfId="0" applyFont="1" applyBorder="1" applyAlignment="1">
      <alignment horizontal="center" vertical="center" wrapText="1"/>
    </xf>
    <xf numFmtId="0" fontId="33" fillId="2" borderId="6" xfId="0" applyFont="1" applyFill="1" applyBorder="1" applyAlignment="1">
      <alignment horizontal="center" vertical="center" wrapText="1"/>
    </xf>
    <xf numFmtId="164" fontId="9" fillId="0" borderId="25" xfId="0" applyNumberFormat="1" applyFont="1" applyBorder="1" applyAlignment="1">
      <alignment horizontal="left" vertical="top" wrapText="1"/>
    </xf>
    <xf numFmtId="0" fontId="0" fillId="11" borderId="0" xfId="0" applyFill="1"/>
    <xf numFmtId="0" fontId="9" fillId="0" borderId="25" xfId="0" applyFont="1" applyBorder="1" applyAlignment="1">
      <alignment horizontal="center" vertical="top" wrapText="1"/>
    </xf>
    <xf numFmtId="0" fontId="10" fillId="7" borderId="5" xfId="0" applyFont="1" applyFill="1" applyBorder="1" applyAlignment="1">
      <alignment horizontal="center" vertical="center" wrapText="1"/>
    </xf>
    <xf numFmtId="0" fontId="1" fillId="7" borderId="0" xfId="1" applyFont="1" applyFill="1"/>
    <xf numFmtId="0" fontId="1" fillId="0" borderId="0" xfId="0" applyFont="1"/>
    <xf numFmtId="0" fontId="10" fillId="7" borderId="6" xfId="0" applyFont="1" applyFill="1" applyBorder="1" applyAlignment="1">
      <alignment horizontal="center" vertical="center" wrapText="1"/>
    </xf>
    <xf numFmtId="0" fontId="9" fillId="0" borderId="25" xfId="0" applyFont="1" applyBorder="1" applyAlignment="1">
      <alignment horizontal="center" vertical="center" wrapText="1"/>
    </xf>
    <xf numFmtId="0" fontId="9" fillId="10" borderId="25" xfId="0" applyFont="1" applyFill="1" applyBorder="1" applyAlignment="1">
      <alignment horizontal="center" vertical="center" wrapText="1"/>
    </xf>
    <xf numFmtId="0" fontId="33" fillId="10" borderId="25" xfId="0" applyFont="1" applyFill="1" applyBorder="1" applyAlignment="1">
      <alignment horizontal="center" vertical="center" wrapText="1"/>
    </xf>
    <xf numFmtId="166" fontId="9" fillId="0" borderId="5" xfId="0" applyNumberFormat="1" applyFont="1" applyFill="1" applyBorder="1" applyAlignment="1">
      <alignment horizontal="right"/>
    </xf>
    <xf numFmtId="164" fontId="9" fillId="0" borderId="5" xfId="0" applyNumberFormat="1" applyFont="1" applyFill="1" applyBorder="1" applyAlignment="1">
      <alignment horizontal="right"/>
    </xf>
    <xf numFmtId="167" fontId="9" fillId="0" borderId="5" xfId="0" applyNumberFormat="1" applyFont="1" applyFill="1" applyBorder="1" applyAlignment="1">
      <alignment horizontal="right"/>
    </xf>
    <xf numFmtId="4" fontId="9" fillId="0" borderId="5" xfId="0" applyNumberFormat="1" applyFont="1" applyFill="1" applyBorder="1" applyAlignment="1">
      <alignment horizontal="right"/>
    </xf>
    <xf numFmtId="164" fontId="33" fillId="0" borderId="5" xfId="0" applyNumberFormat="1" applyFont="1" applyFill="1" applyBorder="1" applyAlignment="1">
      <alignment horizontal="right"/>
    </xf>
    <xf numFmtId="0" fontId="10" fillId="12" borderId="5" xfId="0" applyFont="1" applyFill="1" applyBorder="1" applyAlignment="1">
      <alignment horizontal="center" vertical="center" wrapText="1"/>
    </xf>
    <xf numFmtId="0" fontId="10" fillId="12" borderId="22" xfId="0" applyFont="1" applyFill="1" applyBorder="1" applyAlignment="1">
      <alignment horizontal="center" vertical="center" wrapText="1"/>
    </xf>
    <xf numFmtId="0" fontId="33" fillId="12" borderId="5" xfId="0" applyFont="1" applyFill="1" applyBorder="1" applyAlignment="1">
      <alignment horizontal="center" vertical="center" wrapText="1"/>
    </xf>
    <xf numFmtId="4" fontId="33" fillId="13" borderId="6" xfId="0" applyNumberFormat="1" applyFont="1" applyFill="1" applyBorder="1" applyAlignment="1">
      <alignment vertical="top" wrapText="1"/>
    </xf>
    <xf numFmtId="4" fontId="33" fillId="13" borderId="5" xfId="0" applyNumberFormat="1" applyFont="1" applyFill="1" applyBorder="1" applyAlignment="1">
      <alignment horizontal="left" vertical="top" wrapText="1"/>
    </xf>
    <xf numFmtId="164" fontId="9" fillId="13" borderId="25" xfId="0" applyNumberFormat="1" applyFont="1" applyFill="1" applyBorder="1" applyAlignment="1">
      <alignment horizontal="left" vertical="top" wrapText="1"/>
    </xf>
    <xf numFmtId="0" fontId="0" fillId="13" borderId="25" xfId="0" applyFill="1" applyBorder="1" applyAlignment="1">
      <alignment vertical="top" wrapText="1"/>
    </xf>
    <xf numFmtId="4" fontId="0" fillId="13" borderId="25" xfId="0" applyNumberFormat="1" applyFill="1" applyBorder="1" applyAlignment="1">
      <alignment vertical="top" wrapText="1"/>
    </xf>
    <xf numFmtId="0" fontId="9" fillId="13" borderId="25" xfId="0" applyFont="1" applyFill="1" applyBorder="1" applyAlignment="1">
      <alignment horizontal="left" vertical="top" wrapText="1"/>
    </xf>
    <xf numFmtId="4" fontId="9" fillId="13" borderId="25" xfId="0" applyNumberFormat="1" applyFont="1" applyFill="1" applyBorder="1" applyAlignment="1">
      <alignment horizontal="left" vertical="top" wrapText="1"/>
    </xf>
    <xf numFmtId="0" fontId="9" fillId="13" borderId="25" xfId="0" applyFont="1" applyFill="1" applyBorder="1" applyAlignment="1">
      <alignment vertical="top" wrapText="1"/>
    </xf>
    <xf numFmtId="4" fontId="9" fillId="13" borderId="6" xfId="0" applyNumberFormat="1" applyFont="1" applyFill="1" applyBorder="1" applyAlignment="1">
      <alignment vertical="top" wrapText="1"/>
    </xf>
    <xf numFmtId="4" fontId="9" fillId="13" borderId="5" xfId="0" applyNumberFormat="1" applyFont="1" applyFill="1" applyBorder="1" applyAlignment="1">
      <alignment horizontal="left" vertical="top" wrapText="1"/>
    </xf>
    <xf numFmtId="4" fontId="9" fillId="13" borderId="25" xfId="0" applyNumberFormat="1" applyFont="1" applyFill="1" applyBorder="1" applyAlignment="1">
      <alignment vertical="top" wrapText="1"/>
    </xf>
    <xf numFmtId="0" fontId="2" fillId="4" borderId="0" xfId="1" applyFill="1" applyAlignment="1">
      <alignment horizontal="center"/>
    </xf>
    <xf numFmtId="0" fontId="2" fillId="7" borderId="0" xfId="1" applyFill="1" applyAlignment="1">
      <alignment horizontal="center"/>
    </xf>
    <xf numFmtId="0" fontId="3" fillId="10" borderId="0" xfId="1" applyFont="1" applyFill="1" applyAlignment="1">
      <alignment horizontal="left" vertical="top" wrapText="1"/>
    </xf>
    <xf numFmtId="0" fontId="1" fillId="10" borderId="0" xfId="1" applyFont="1" applyFill="1" applyAlignment="1">
      <alignment horizontal="left" vertical="top" wrapText="1"/>
    </xf>
    <xf numFmtId="0" fontId="22" fillId="10" borderId="0" xfId="1" applyFont="1" applyFill="1" applyAlignment="1">
      <alignment horizontal="center" vertical="center"/>
    </xf>
    <xf numFmtId="0" fontId="12" fillId="10" borderId="0" xfId="1" applyFont="1" applyFill="1" applyAlignment="1">
      <alignment horizontal="center" vertical="center" wrapText="1"/>
    </xf>
    <xf numFmtId="0" fontId="26" fillId="10" borderId="0" xfId="1" applyFont="1" applyFill="1" applyAlignment="1">
      <alignment horizontal="left" vertical="top" wrapText="1"/>
    </xf>
    <xf numFmtId="0" fontId="0" fillId="0" borderId="0" xfId="0" applyAlignment="1">
      <alignment horizontal="left" vertical="top" wrapText="1"/>
    </xf>
    <xf numFmtId="0" fontId="4" fillId="10" borderId="0" xfId="2" applyFill="1" applyAlignment="1">
      <alignment horizontal="left" vertical="top" wrapText="1"/>
    </xf>
    <xf numFmtId="0" fontId="4" fillId="0" borderId="0" xfId="2" applyAlignment="1">
      <alignment horizontal="left" vertical="top" wrapText="1"/>
    </xf>
    <xf numFmtId="0" fontId="9" fillId="0" borderId="5" xfId="0" applyFont="1" applyBorder="1" applyAlignment="1">
      <alignment horizontal="center" vertical="center" wrapText="1"/>
    </xf>
    <xf numFmtId="0" fontId="10" fillId="7" borderId="30" xfId="0" applyFont="1" applyFill="1" applyBorder="1" applyAlignment="1">
      <alignment horizontal="center" vertical="center" wrapText="1"/>
    </xf>
    <xf numFmtId="0" fontId="10" fillId="7" borderId="5" xfId="0" applyFont="1" applyFill="1" applyBorder="1" applyAlignment="1">
      <alignment horizontal="center" vertical="center" wrapText="1"/>
    </xf>
    <xf numFmtId="4" fontId="23" fillId="12" borderId="34" xfId="0" applyNumberFormat="1" applyFont="1" applyFill="1" applyBorder="1" applyAlignment="1">
      <alignment horizontal="center" vertical="center" wrapText="1"/>
    </xf>
    <xf numFmtId="4" fontId="23" fillId="12" borderId="6" xfId="0" applyNumberFormat="1" applyFont="1" applyFill="1" applyBorder="1" applyAlignment="1">
      <alignment horizontal="center" vertical="center" wrapText="1"/>
    </xf>
    <xf numFmtId="164" fontId="23" fillId="12" borderId="30" xfId="0" applyNumberFormat="1" applyFont="1" applyFill="1" applyBorder="1" applyAlignment="1">
      <alignment horizontal="center" vertical="center" wrapText="1"/>
    </xf>
    <xf numFmtId="164" fontId="23" fillId="12" borderId="5" xfId="0" applyNumberFormat="1" applyFont="1" applyFill="1" applyBorder="1" applyAlignment="1">
      <alignment horizontal="center" vertical="center" wrapText="1"/>
    </xf>
    <xf numFmtId="164" fontId="10" fillId="7" borderId="30" xfId="0" applyNumberFormat="1" applyFont="1" applyFill="1" applyBorder="1" applyAlignment="1">
      <alignment horizontal="center" vertical="center" wrapText="1"/>
    </xf>
    <xf numFmtId="164" fontId="10" fillId="7" borderId="5" xfId="0" applyNumberFormat="1" applyFont="1" applyFill="1" applyBorder="1" applyAlignment="1">
      <alignment horizontal="center" vertical="center" wrapText="1"/>
    </xf>
    <xf numFmtId="164" fontId="10" fillId="12" borderId="30" xfId="0" applyNumberFormat="1" applyFont="1" applyFill="1" applyBorder="1" applyAlignment="1">
      <alignment horizontal="center" vertical="center" wrapText="1"/>
    </xf>
    <xf numFmtId="164" fontId="10" fillId="12" borderId="5" xfId="0" applyNumberFormat="1" applyFont="1" applyFill="1" applyBorder="1" applyAlignment="1">
      <alignment horizontal="center" vertical="center" wrapText="1"/>
    </xf>
    <xf numFmtId="4" fontId="10" fillId="7" borderId="30" xfId="0" applyNumberFormat="1" applyFont="1" applyFill="1" applyBorder="1" applyAlignment="1">
      <alignment horizontal="center" vertical="center" wrapText="1"/>
    </xf>
    <xf numFmtId="4" fontId="10" fillId="7" borderId="5" xfId="0" applyNumberFormat="1" applyFont="1" applyFill="1" applyBorder="1" applyAlignment="1">
      <alignment horizontal="center" vertical="center" wrapText="1"/>
    </xf>
    <xf numFmtId="164" fontId="10" fillId="7" borderId="32" xfId="0" applyNumberFormat="1" applyFont="1" applyFill="1" applyBorder="1" applyAlignment="1">
      <alignment horizontal="center" vertical="center" wrapText="1"/>
    </xf>
    <xf numFmtId="164" fontId="10" fillId="7" borderId="25" xfId="0" applyNumberFormat="1" applyFont="1" applyFill="1" applyBorder="1" applyAlignment="1">
      <alignment horizontal="center" vertical="center" wrapText="1"/>
    </xf>
    <xf numFmtId="0" fontId="1" fillId="0" borderId="12" xfId="0" applyFont="1" applyBorder="1" applyAlignment="1">
      <alignment horizontal="center" vertical="center"/>
    </xf>
    <xf numFmtId="0" fontId="0" fillId="0" borderId="11" xfId="0" applyBorder="1" applyAlignment="1">
      <alignment horizontal="center" vertical="center"/>
    </xf>
    <xf numFmtId="0" fontId="21" fillId="6" borderId="12" xfId="0" applyFont="1" applyFill="1" applyBorder="1" applyAlignment="1">
      <alignment horizontal="center" vertical="center"/>
    </xf>
    <xf numFmtId="0" fontId="21" fillId="6" borderId="11" xfId="0" applyFont="1" applyFill="1" applyBorder="1" applyAlignment="1">
      <alignment horizontal="center" vertical="center"/>
    </xf>
    <xf numFmtId="0" fontId="21" fillId="6" borderId="10" xfId="0" applyFont="1" applyFill="1" applyBorder="1" applyAlignment="1">
      <alignment horizontal="center" vertical="center"/>
    </xf>
    <xf numFmtId="164" fontId="10" fillId="7" borderId="31" xfId="0" applyNumberFormat="1" applyFont="1" applyFill="1" applyBorder="1" applyAlignment="1">
      <alignment horizontal="center" vertical="center" wrapText="1"/>
    </xf>
    <xf numFmtId="164" fontId="10" fillId="7" borderId="22" xfId="0" applyNumberFormat="1" applyFont="1" applyFill="1" applyBorder="1" applyAlignment="1">
      <alignment horizontal="center" vertical="center" wrapText="1"/>
    </xf>
    <xf numFmtId="0" fontId="21" fillId="5" borderId="12"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0" xfId="0" applyFont="1" applyFill="1" applyBorder="1" applyAlignment="1">
      <alignment horizontal="center" vertical="center"/>
    </xf>
    <xf numFmtId="0" fontId="21" fillId="8" borderId="0" xfId="0" applyFont="1" applyFill="1" applyBorder="1" applyAlignment="1">
      <alignment horizontal="center" vertical="center" wrapText="1"/>
    </xf>
    <xf numFmtId="0" fontId="21" fillId="8" borderId="0" xfId="0" applyFont="1" applyFill="1" applyAlignment="1">
      <alignment horizontal="center" vertical="center" wrapText="1"/>
    </xf>
    <xf numFmtId="0" fontId="10" fillId="7" borderId="3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34" xfId="0" applyFont="1" applyFill="1" applyBorder="1" applyAlignment="1">
      <alignment horizontal="center" vertical="center" wrapText="1"/>
    </xf>
    <xf numFmtId="0" fontId="10" fillId="7" borderId="33" xfId="0" applyFont="1" applyFill="1" applyBorder="1" applyAlignment="1">
      <alignment horizontal="center" vertical="center" wrapText="1"/>
    </xf>
    <xf numFmtId="0" fontId="10" fillId="7" borderId="27" xfId="0" applyFont="1" applyFill="1" applyBorder="1" applyAlignment="1">
      <alignment horizontal="center" vertical="center" wrapText="1"/>
    </xf>
    <xf numFmtId="0" fontId="0" fillId="13" borderId="25" xfId="0" applyFill="1" applyBorder="1" applyAlignment="1">
      <alignment horizontal="center" vertical="top" wrapText="1"/>
    </xf>
    <xf numFmtId="0" fontId="0" fillId="13" borderId="29" xfId="0" applyFill="1" applyBorder="1" applyAlignment="1">
      <alignment horizontal="center" vertical="top" wrapText="1"/>
    </xf>
    <xf numFmtId="0" fontId="0" fillId="13" borderId="27" xfId="0" applyFill="1" applyBorder="1" applyAlignment="1">
      <alignment horizontal="center" vertical="top" wrapText="1"/>
    </xf>
    <xf numFmtId="4" fontId="21" fillId="3" borderId="12" xfId="0" applyNumberFormat="1" applyFont="1" applyFill="1" applyBorder="1" applyAlignment="1">
      <alignment horizontal="center" vertical="center"/>
    </xf>
    <xf numFmtId="4" fontId="21" fillId="3" borderId="11" xfId="0" applyNumberFormat="1" applyFont="1" applyFill="1" applyBorder="1" applyAlignment="1">
      <alignment horizontal="center" vertical="center"/>
    </xf>
    <xf numFmtId="0" fontId="8" fillId="5" borderId="4"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20"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8" xfId="0" applyFont="1" applyBorder="1" applyAlignment="1">
      <alignment horizontal="center" vertical="center" wrapText="1"/>
    </xf>
    <xf numFmtId="4" fontId="10" fillId="7" borderId="1" xfId="0" applyNumberFormat="1" applyFont="1" applyFill="1" applyBorder="1" applyAlignment="1">
      <alignment horizontal="center" vertical="center" wrapText="1"/>
    </xf>
    <xf numFmtId="4" fontId="10" fillId="7" borderId="13" xfId="0" applyNumberFormat="1" applyFont="1" applyFill="1" applyBorder="1" applyAlignment="1">
      <alignment horizontal="center" vertical="center" wrapText="1"/>
    </xf>
    <xf numFmtId="4" fontId="10" fillId="7" borderId="8" xfId="0" applyNumberFormat="1" applyFont="1" applyFill="1" applyBorder="1" applyAlignment="1">
      <alignment horizontal="center" vertical="center" wrapText="1"/>
    </xf>
    <xf numFmtId="4" fontId="10" fillId="7" borderId="2" xfId="0" applyNumberFormat="1" applyFont="1" applyFill="1" applyBorder="1" applyAlignment="1">
      <alignment horizontal="center" vertical="center" wrapText="1"/>
    </xf>
    <xf numFmtId="4" fontId="10" fillId="7" borderId="14" xfId="0" applyNumberFormat="1" applyFont="1" applyFill="1" applyBorder="1" applyAlignment="1">
      <alignment horizontal="center" vertical="center" wrapText="1"/>
    </xf>
    <xf numFmtId="4" fontId="10" fillId="7" borderId="9" xfId="0" applyNumberFormat="1" applyFont="1" applyFill="1" applyBorder="1" applyAlignment="1">
      <alignment horizontal="center" vertical="center" wrapText="1"/>
    </xf>
    <xf numFmtId="0" fontId="9" fillId="13" borderId="25" xfId="0" applyFont="1" applyFill="1" applyBorder="1" applyAlignment="1">
      <alignment horizontal="center" vertical="top" wrapText="1"/>
    </xf>
    <xf numFmtId="0" fontId="9" fillId="13" borderId="29" xfId="0" applyFont="1" applyFill="1" applyBorder="1" applyAlignment="1">
      <alignment horizontal="center" vertical="top" wrapText="1"/>
    </xf>
    <xf numFmtId="0" fontId="9" fillId="13" borderId="27" xfId="0" applyFont="1" applyFill="1" applyBorder="1" applyAlignment="1">
      <alignment horizontal="center" vertical="top" wrapText="1"/>
    </xf>
    <xf numFmtId="0" fontId="33" fillId="0" borderId="25" xfId="0" applyFont="1" applyBorder="1" applyAlignment="1">
      <alignment horizontal="center" vertical="top" wrapText="1"/>
    </xf>
    <xf numFmtId="0" fontId="33" fillId="0" borderId="29" xfId="0" applyFont="1" applyBorder="1" applyAlignment="1">
      <alignment horizontal="center" vertical="top" wrapText="1"/>
    </xf>
    <xf numFmtId="0" fontId="33" fillId="0" borderId="27" xfId="0" applyFont="1" applyBorder="1" applyAlignment="1">
      <alignment horizontal="center" vertical="top" wrapText="1"/>
    </xf>
    <xf numFmtId="0" fontId="9" fillId="0" borderId="5" xfId="0" applyFont="1" applyFill="1" applyBorder="1" applyAlignment="1">
      <alignment horizontal="center" vertical="center" wrapText="1"/>
    </xf>
    <xf numFmtId="164" fontId="9" fillId="0" borderId="6" xfId="0" applyNumberFormat="1" applyFont="1" applyFill="1" applyBorder="1" applyAlignment="1">
      <alignment horizontal="right"/>
    </xf>
    <xf numFmtId="164" fontId="9" fillId="0" borderId="5" xfId="0" applyNumberFormat="1" applyFont="1" applyFill="1" applyBorder="1" applyAlignment="1">
      <alignment horizontal="right" wrapText="1"/>
    </xf>
    <xf numFmtId="165" fontId="9" fillId="0" borderId="5" xfId="0" applyNumberFormat="1" applyFont="1" applyFill="1" applyBorder="1" applyAlignment="1">
      <alignment horizontal="right" wrapText="1"/>
    </xf>
    <xf numFmtId="165" fontId="9" fillId="0" borderId="22" xfId="0" applyNumberFormat="1" applyFont="1" applyFill="1" applyBorder="1" applyAlignment="1">
      <alignment horizontal="right"/>
    </xf>
    <xf numFmtId="166" fontId="9" fillId="0" borderId="6" xfId="0" applyNumberFormat="1" applyFont="1" applyFill="1" applyBorder="1" applyAlignment="1">
      <alignment horizontal="right"/>
    </xf>
    <xf numFmtId="0" fontId="0" fillId="0" borderId="5" xfId="0" applyFill="1" applyBorder="1" applyAlignment="1">
      <alignment horizontal="right"/>
    </xf>
    <xf numFmtId="168" fontId="9" fillId="0" borderId="5" xfId="0" applyNumberFormat="1" applyFont="1" applyFill="1" applyBorder="1" applyAlignment="1">
      <alignment horizontal="right"/>
    </xf>
    <xf numFmtId="3" fontId="9" fillId="0" borderId="5" xfId="0" applyNumberFormat="1" applyFont="1" applyFill="1" applyBorder="1" applyAlignment="1">
      <alignment horizontal="right"/>
    </xf>
    <xf numFmtId="169" fontId="9" fillId="0" borderId="5" xfId="0" applyNumberFormat="1" applyFont="1" applyFill="1" applyBorder="1" applyAlignment="1">
      <alignment horizontal="right"/>
    </xf>
    <xf numFmtId="14" fontId="9" fillId="0" borderId="27" xfId="0" applyNumberFormat="1" applyFont="1" applyFill="1" applyBorder="1" applyAlignment="1">
      <alignment horizontal="right"/>
    </xf>
    <xf numFmtId="0" fontId="9" fillId="0" borderId="5" xfId="0" applyFont="1" applyFill="1" applyBorder="1" applyAlignment="1">
      <alignment horizontal="right" wrapText="1"/>
    </xf>
    <xf numFmtId="14" fontId="9" fillId="0" borderId="5" xfId="0" applyNumberFormat="1" applyFont="1" applyFill="1" applyBorder="1" applyAlignment="1">
      <alignment horizontal="right"/>
    </xf>
    <xf numFmtId="0" fontId="9" fillId="0" borderId="5" xfId="0" applyFont="1" applyFill="1" applyBorder="1" applyAlignment="1">
      <alignment horizontal="right"/>
    </xf>
    <xf numFmtId="0" fontId="9" fillId="0" borderId="22" xfId="0" applyFont="1" applyFill="1" applyBorder="1" applyAlignment="1">
      <alignment horizontal="right"/>
    </xf>
    <xf numFmtId="164" fontId="9" fillId="0" borderId="6" xfId="0" applyNumberFormat="1" applyFont="1" applyFill="1" applyBorder="1" applyAlignment="1">
      <alignment horizontal="right" vertical="center"/>
    </xf>
    <xf numFmtId="165" fontId="9" fillId="0" borderId="5" xfId="0" applyNumberFormat="1" applyFont="1" applyFill="1" applyBorder="1" applyAlignment="1">
      <alignment horizontal="right" vertical="top" wrapText="1"/>
    </xf>
    <xf numFmtId="165" fontId="33" fillId="0" borderId="5" xfId="0" applyNumberFormat="1" applyFont="1" applyFill="1" applyBorder="1" applyAlignment="1">
      <alignment horizontal="right" wrapText="1"/>
    </xf>
    <xf numFmtId="165" fontId="33" fillId="0" borderId="22" xfId="0" applyNumberFormat="1" applyFont="1" applyFill="1" applyBorder="1" applyAlignment="1">
      <alignment horizontal="right"/>
    </xf>
    <xf numFmtId="166" fontId="33" fillId="0" borderId="6" xfId="0" applyNumberFormat="1" applyFont="1" applyFill="1" applyBorder="1" applyAlignment="1">
      <alignment horizontal="right"/>
    </xf>
    <xf numFmtId="166" fontId="33" fillId="0" borderId="5" xfId="0" applyNumberFormat="1" applyFont="1" applyFill="1" applyBorder="1" applyAlignment="1">
      <alignment horizontal="right"/>
    </xf>
    <xf numFmtId="165" fontId="33" fillId="0" borderId="5" xfId="0" applyNumberFormat="1" applyFont="1" applyFill="1" applyBorder="1" applyAlignment="1">
      <alignment horizontal="right"/>
    </xf>
    <xf numFmtId="14" fontId="32" fillId="0" borderId="27" xfId="0" applyNumberFormat="1" applyFont="1" applyFill="1" applyBorder="1" applyAlignment="1">
      <alignment horizontal="right"/>
    </xf>
    <xf numFmtId="0" fontId="32" fillId="0" borderId="5" xfId="0" applyFont="1" applyFill="1" applyBorder="1" applyAlignment="1">
      <alignment horizontal="right" wrapText="1"/>
    </xf>
    <xf numFmtId="164" fontId="9" fillId="0" borderId="5" xfId="0" applyNumberFormat="1" applyFont="1" applyFill="1" applyBorder="1" applyAlignment="1">
      <alignment horizontal="right" vertical="top" wrapText="1"/>
    </xf>
    <xf numFmtId="165" fontId="33" fillId="0" borderId="6" xfId="0" applyNumberFormat="1" applyFont="1" applyFill="1" applyBorder="1" applyAlignment="1">
      <alignment horizontal="right"/>
    </xf>
    <xf numFmtId="168" fontId="33" fillId="0" borderId="5" xfId="0" applyNumberFormat="1" applyFont="1" applyFill="1" applyBorder="1" applyAlignment="1">
      <alignment horizontal="right"/>
    </xf>
    <xf numFmtId="167" fontId="33" fillId="0" borderId="5" xfId="0" applyNumberFormat="1" applyFont="1" applyFill="1" applyBorder="1" applyAlignment="1">
      <alignment horizontal="right"/>
    </xf>
    <xf numFmtId="14" fontId="33" fillId="0" borderId="27" xfId="0" applyNumberFormat="1" applyFont="1" applyFill="1" applyBorder="1" applyAlignment="1">
      <alignment horizontal="right"/>
    </xf>
    <xf numFmtId="165" fontId="9" fillId="0" borderId="22" xfId="0" applyNumberFormat="1" applyFont="1" applyFill="1" applyBorder="1" applyAlignment="1">
      <alignment horizontal="right" vertical="top" wrapText="1"/>
    </xf>
    <xf numFmtId="0" fontId="9" fillId="0" borderId="5" xfId="0" applyFont="1" applyFill="1" applyBorder="1" applyAlignment="1">
      <alignment horizontal="left" wrapText="1"/>
    </xf>
    <xf numFmtId="14" fontId="9" fillId="0" borderId="5" xfId="0" applyNumberFormat="1" applyFont="1" applyFill="1" applyBorder="1" applyAlignment="1">
      <alignment horizontal="right" wrapText="1"/>
    </xf>
    <xf numFmtId="0" fontId="33" fillId="0" borderId="5" xfId="0" applyFont="1" applyFill="1" applyBorder="1" applyAlignment="1">
      <alignment horizontal="center" vertical="center" wrapText="1"/>
    </xf>
    <xf numFmtId="4" fontId="33" fillId="0" borderId="5" xfId="0" applyNumberFormat="1" applyFont="1" applyFill="1" applyBorder="1" applyAlignment="1">
      <alignment horizontal="right"/>
    </xf>
    <xf numFmtId="0" fontId="33" fillId="0" borderId="5" xfId="0" applyFont="1" applyFill="1" applyBorder="1" applyAlignment="1">
      <alignment horizontal="right" wrapText="1"/>
    </xf>
    <xf numFmtId="4" fontId="33" fillId="0" borderId="25" xfId="0" applyNumberFormat="1" applyFont="1" applyFill="1" applyBorder="1" applyAlignment="1">
      <alignment horizontal="right"/>
    </xf>
    <xf numFmtId="164" fontId="33" fillId="0" borderId="38" xfId="0" applyNumberFormat="1" applyFont="1" applyFill="1" applyBorder="1" applyAlignment="1">
      <alignment horizontal="right"/>
    </xf>
    <xf numFmtId="164" fontId="33" fillId="0" borderId="36" xfId="0" applyNumberFormat="1" applyFont="1" applyFill="1" applyBorder="1" applyAlignment="1">
      <alignment horizontal="right"/>
    </xf>
    <xf numFmtId="165" fontId="33" fillId="0" borderId="36" xfId="0" applyNumberFormat="1" applyFont="1" applyFill="1" applyBorder="1" applyAlignment="1">
      <alignment horizontal="right" wrapText="1"/>
    </xf>
    <xf numFmtId="165" fontId="33" fillId="0" borderId="37" xfId="0" applyNumberFormat="1" applyFont="1" applyFill="1" applyBorder="1" applyAlignment="1">
      <alignment horizontal="right"/>
    </xf>
    <xf numFmtId="166" fontId="33" fillId="0" borderId="35" xfId="0" applyNumberFormat="1" applyFont="1" applyFill="1" applyBorder="1" applyAlignment="1">
      <alignment horizontal="right"/>
    </xf>
    <xf numFmtId="168" fontId="33" fillId="0" borderId="36" xfId="0" applyNumberFormat="1" applyFont="1" applyFill="1" applyBorder="1" applyAlignment="1">
      <alignment horizontal="right"/>
    </xf>
    <xf numFmtId="3" fontId="9" fillId="0" borderId="36" xfId="0" applyNumberFormat="1" applyFont="1" applyFill="1" applyBorder="1" applyAlignment="1">
      <alignment horizontal="right"/>
    </xf>
    <xf numFmtId="4" fontId="33" fillId="0" borderId="36" xfId="0" applyNumberFormat="1" applyFont="1" applyFill="1" applyBorder="1" applyAlignment="1">
      <alignment horizontal="right"/>
    </xf>
  </cellXfs>
  <cellStyles count="4">
    <cellStyle name="Hyperlink" xfId="2" builtinId="8"/>
    <cellStyle name="Normal" xfId="0" builtinId="0"/>
    <cellStyle name="Normal 2" xfId="3" xr:uid="{00000000-0005-0000-0000-000002000000}"/>
    <cellStyle name="Normálna 2" xfId="1" xr:uid="{00000000-0005-0000-0000-000003000000}"/>
  </cellStyles>
  <dxfs count="3">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123824</xdr:colOff>
      <xdr:row>1</xdr:row>
      <xdr:rowOff>76201</xdr:rowOff>
    </xdr:from>
    <xdr:to>
      <xdr:col>1</xdr:col>
      <xdr:colOff>1847850</xdr:colOff>
      <xdr:row>3</xdr:row>
      <xdr:rowOff>62896</xdr:rowOff>
    </xdr:to>
    <xdr:pic>
      <xdr:nvPicPr>
        <xdr:cNvPr id="11" name="Picture 10">
          <a:extLst>
            <a:ext uri="{FF2B5EF4-FFF2-40B4-BE49-F238E27FC236}">
              <a16:creationId xmlns:a16="http://schemas.microsoft.com/office/drawing/2014/main" id="{5AEDB85E-CE33-DE09-DCDC-33411B8D06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49" y="266701"/>
          <a:ext cx="1714501" cy="1078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C17" totalsRowShown="0" dataDxfId="2">
  <autoFilter ref="B3:C17" xr:uid="{00000000-0009-0000-0100-000001000000}"/>
  <tableColumns count="2">
    <tableColumn id="1" xr3:uid="{00000000-0010-0000-0000-000001000000}" name="Column1" dataDxfId="1"/>
    <tableColumn id="2" xr3:uid="{00000000-0010-0000-0000-000002000000}" name="Column2" dataDxfId="0"/>
  </tableColumns>
  <tableStyleInfo name="TableStyleMedium2" showFirstColumn="0" showLastColumn="0" showRowStripes="1" showColumnStripes="0"/>
</table>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LIMA-MODFUND@ec.europa.eu" TargetMode="External"/><Relationship Id="rId1" Type="http://schemas.openxmlformats.org/officeDocument/2006/relationships/hyperlink" Target="mailto:Modernisation-fund@eib.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27"/>
  <sheetViews>
    <sheetView showGridLines="0" zoomScale="73" zoomScaleNormal="55" workbookViewId="0">
      <selection activeCell="B6" sqref="B6:C6"/>
    </sheetView>
  </sheetViews>
  <sheetFormatPr defaultColWidth="8.6640625" defaultRowHeight="14.4" zeroHeight="1" x14ac:dyDescent="0.3"/>
  <cols>
    <col min="1" max="1" width="3.5546875" style="2" customWidth="1"/>
    <col min="2" max="2" width="33.5546875" style="2" customWidth="1"/>
    <col min="3" max="3" width="176" style="2" customWidth="1"/>
    <col min="4" max="4" width="3.6640625" style="2" customWidth="1"/>
    <col min="5" max="6" width="44.5546875" style="2" hidden="1" customWidth="1"/>
    <col min="7" max="18" width="44.5546875" style="4" hidden="1" customWidth="1"/>
    <col min="19" max="19" width="44.5546875" style="2" hidden="1" customWidth="1"/>
    <col min="20" max="16379" width="8.6640625" style="1" hidden="1" customWidth="1"/>
    <col min="16380" max="16380" width="2.33203125" style="1" hidden="1" customWidth="1"/>
    <col min="16381" max="16381" width="7.6640625" style="1" hidden="1" customWidth="1"/>
    <col min="16382" max="16382" width="8.6640625" style="1" hidden="1" customWidth="1"/>
    <col min="16383" max="16383" width="4.44140625" style="1" hidden="1" customWidth="1"/>
    <col min="16384" max="16384" width="1.6640625" style="1" hidden="1" customWidth="1"/>
  </cols>
  <sheetData>
    <row r="1" spans="1:96" x14ac:dyDescent="0.3">
      <c r="A1" s="108"/>
      <c r="B1" s="108"/>
      <c r="C1" s="108"/>
      <c r="D1" s="108"/>
      <c r="E1" s="4"/>
      <c r="F1" s="4"/>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row>
    <row r="2" spans="1:96" ht="60.75" customHeight="1" x14ac:dyDescent="0.3">
      <c r="A2" s="108"/>
      <c r="B2" s="112" t="s">
        <v>0</v>
      </c>
      <c r="C2" s="112"/>
      <c r="D2" s="108"/>
      <c r="E2" s="4"/>
      <c r="F2" s="4"/>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row>
    <row r="3" spans="1:96" ht="24.75" customHeight="1" x14ac:dyDescent="0.3">
      <c r="A3" s="108"/>
      <c r="B3" s="113" t="s">
        <v>1</v>
      </c>
      <c r="C3" s="113"/>
      <c r="D3" s="108"/>
      <c r="E3" s="4"/>
      <c r="F3" s="4"/>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row>
    <row r="4" spans="1:96" ht="53.25" customHeight="1" x14ac:dyDescent="0.3">
      <c r="A4" s="108"/>
      <c r="B4" s="110" t="s">
        <v>2</v>
      </c>
      <c r="C4" s="110"/>
      <c r="D4" s="108"/>
      <c r="E4" s="13"/>
      <c r="F4" s="4"/>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row>
    <row r="5" spans="1:96" ht="90" customHeight="1" x14ac:dyDescent="0.3">
      <c r="A5" s="108"/>
      <c r="B5" s="110" t="s">
        <v>3</v>
      </c>
      <c r="C5" s="110"/>
      <c r="D5" s="108"/>
      <c r="E5" s="13"/>
      <c r="F5" s="4"/>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row>
    <row r="6" spans="1:96" ht="193.8" customHeight="1" x14ac:dyDescent="0.3">
      <c r="A6" s="108"/>
      <c r="B6" s="114" t="s">
        <v>184</v>
      </c>
      <c r="C6" s="111"/>
      <c r="D6" s="108"/>
      <c r="E6" s="13"/>
      <c r="F6" s="4"/>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row>
    <row r="7" spans="1:96" ht="39.75" customHeight="1" x14ac:dyDescent="0.3">
      <c r="A7" s="108"/>
      <c r="B7" s="114" t="s">
        <v>4</v>
      </c>
      <c r="C7" s="111"/>
      <c r="D7" s="108"/>
      <c r="E7" s="13"/>
      <c r="F7" s="4"/>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row>
    <row r="8" spans="1:96" ht="18.75" customHeight="1" x14ac:dyDescent="0.3">
      <c r="A8" s="108"/>
      <c r="B8" s="111" t="s">
        <v>5</v>
      </c>
      <c r="C8" s="111"/>
      <c r="D8" s="108"/>
      <c r="E8" s="4"/>
      <c r="F8" s="4"/>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row>
    <row r="9" spans="1:96" ht="17.25" customHeight="1" x14ac:dyDescent="0.3">
      <c r="A9" s="108"/>
      <c r="B9" s="116" t="s">
        <v>6</v>
      </c>
      <c r="C9" s="116"/>
      <c r="D9" s="108"/>
      <c r="E9" s="4"/>
      <c r="F9" s="4"/>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row>
    <row r="10" spans="1:96" ht="16.5" customHeight="1" x14ac:dyDescent="0.3">
      <c r="A10" s="108"/>
      <c r="B10" s="115" t="s">
        <v>7</v>
      </c>
      <c r="C10" s="115"/>
      <c r="D10" s="108"/>
      <c r="E10" s="4"/>
      <c r="F10" s="4"/>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row>
    <row r="11" spans="1:96" ht="21.75" customHeight="1" x14ac:dyDescent="0.3">
      <c r="A11" s="108"/>
      <c r="B11" s="117" t="s">
        <v>8</v>
      </c>
      <c r="C11" s="117"/>
      <c r="D11" s="108"/>
      <c r="E11" s="4"/>
      <c r="F11" s="4"/>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row>
    <row r="12" spans="1:96" ht="21" customHeight="1" thickBot="1" x14ac:dyDescent="0.35">
      <c r="A12" s="108"/>
      <c r="B12" s="20" t="s">
        <v>9</v>
      </c>
      <c r="C12" s="21" t="s">
        <v>10</v>
      </c>
      <c r="D12" s="108"/>
      <c r="E12" s="4"/>
      <c r="F12" s="4"/>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row>
    <row r="13" spans="1:96" ht="42" customHeight="1" thickBot="1" x14ac:dyDescent="0.35">
      <c r="A13" s="108"/>
      <c r="B13" s="22">
        <v>2024</v>
      </c>
      <c r="C13" s="23" t="s">
        <v>11</v>
      </c>
      <c r="D13" s="108"/>
      <c r="E13" s="83" t="s">
        <v>12</v>
      </c>
      <c r="F13" s="4"/>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row>
    <row r="14" spans="1:96" x14ac:dyDescent="0.3">
      <c r="A14" s="108"/>
      <c r="B14" s="19"/>
      <c r="C14" s="3"/>
      <c r="D14" s="108"/>
      <c r="E14" s="4"/>
      <c r="F14" s="4"/>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row>
    <row r="15" spans="1:96" x14ac:dyDescent="0.3">
      <c r="A15" s="108"/>
      <c r="B15" s="18"/>
      <c r="C15" s="11"/>
      <c r="D15" s="108"/>
      <c r="E15" s="4"/>
      <c r="F15" s="4"/>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row>
    <row r="16" spans="1:96" ht="18" hidden="1" x14ac:dyDescent="0.35">
      <c r="A16" s="4"/>
      <c r="B16" s="4"/>
      <c r="C16" s="6"/>
      <c r="D16" s="4"/>
      <c r="E16" s="4"/>
      <c r="F16" s="4"/>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row>
    <row r="17" spans="1:276" hidden="1" x14ac:dyDescent="0.3">
      <c r="A17" s="4"/>
      <c r="B17" s="4"/>
      <c r="C17" s="5"/>
      <c r="D17" s="4"/>
      <c r="E17" s="4"/>
      <c r="F17" s="4"/>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row>
    <row r="18" spans="1:276" hidden="1" x14ac:dyDescent="0.3">
      <c r="A18" s="4"/>
      <c r="B18" s="4"/>
      <c r="C18" s="7"/>
      <c r="D18" s="4"/>
      <c r="E18" s="4"/>
      <c r="F18" s="4"/>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row>
    <row r="19" spans="1:276" hidden="1" x14ac:dyDescent="0.3">
      <c r="A19" s="4"/>
      <c r="B19" s="4"/>
      <c r="C19" s="8"/>
      <c r="D19" s="4"/>
      <c r="E19" s="4"/>
      <c r="F19" s="4"/>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row>
    <row r="20" spans="1:276" hidden="1" x14ac:dyDescent="0.3">
      <c r="A20" s="4"/>
      <c r="B20" s="4"/>
      <c r="C20" s="8"/>
      <c r="D20" s="4"/>
      <c r="E20" s="4"/>
      <c r="F20" s="4"/>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row>
    <row r="21" spans="1:276" hidden="1" x14ac:dyDescent="0.3">
      <c r="A21" s="4"/>
      <c r="B21" s="4"/>
      <c r="C21" s="9"/>
      <c r="D21" s="4"/>
      <c r="E21" s="4"/>
      <c r="F21" s="4"/>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row>
    <row r="22" spans="1:276" hidden="1" x14ac:dyDescent="0.3">
      <c r="A22" s="4"/>
      <c r="B22" s="4"/>
      <c r="C22" s="10"/>
      <c r="D22" s="4"/>
      <c r="E22" s="4"/>
      <c r="F22" s="4"/>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row>
    <row r="23" spans="1:276" ht="66" hidden="1" customHeight="1" x14ac:dyDescent="0.3">
      <c r="A23" s="109"/>
      <c r="B23" s="109"/>
      <c r="C23" s="109"/>
      <c r="D23" s="109"/>
      <c r="E23" s="4"/>
      <c r="F23" s="4"/>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row>
    <row r="24" spans="1:276" hidden="1" x14ac:dyDescent="0.3">
      <c r="A24" s="4"/>
      <c r="B24" s="4"/>
      <c r="C24" s="4"/>
      <c r="D24" s="4"/>
      <c r="E24" s="4"/>
      <c r="F24" s="4"/>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row>
    <row r="25" spans="1:276" hidden="1" x14ac:dyDescent="0.3">
      <c r="A25" s="4"/>
      <c r="B25" s="4"/>
      <c r="C25" s="4"/>
      <c r="D25" s="4"/>
      <c r="E25" s="4"/>
      <c r="F25" s="4"/>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row>
    <row r="26" spans="1:276" hidden="1" x14ac:dyDescent="0.3">
      <c r="A26" s="4"/>
      <c r="B26" s="4"/>
      <c r="C26" s="4"/>
      <c r="D26" s="4"/>
      <c r="E26" s="4"/>
      <c r="F26" s="4"/>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row>
    <row r="27" spans="1:276" hidden="1" x14ac:dyDescent="0.3">
      <c r="A27" s="4"/>
      <c r="B27" s="4"/>
      <c r="C27" s="4"/>
      <c r="D27" s="4"/>
      <c r="E27" s="4"/>
      <c r="F27" s="4"/>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row>
  </sheetData>
  <mergeCells count="14">
    <mergeCell ref="A1:D1"/>
    <mergeCell ref="A23:D23"/>
    <mergeCell ref="A2:A15"/>
    <mergeCell ref="D2:D15"/>
    <mergeCell ref="B4:C4"/>
    <mergeCell ref="B8:C8"/>
    <mergeCell ref="B2:C2"/>
    <mergeCell ref="B3:C3"/>
    <mergeCell ref="B6:C6"/>
    <mergeCell ref="B10:C10"/>
    <mergeCell ref="B5:C5"/>
    <mergeCell ref="B7:C7"/>
    <mergeCell ref="B9:C9"/>
    <mergeCell ref="B11:C11"/>
  </mergeCells>
  <hyperlinks>
    <hyperlink ref="B11" r:id="rId1" xr:uid="{00000000-0004-0000-0000-000000000000}"/>
    <hyperlink ref="B9" r:id="rId2" xr:uid="{00000000-0004-0000-0000-000001000000}"/>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'Dropdown Menu'!$B$4:$B$17</xm:f>
          </x14:formula1>
          <xm:sqref>C13</xm:sqref>
        </x14:dataValidation>
        <x14:dataValidation type="list" allowBlank="1" showInputMessage="1" showErrorMessage="1" xr:uid="{00000000-0002-0000-0000-000001000000}">
          <x14:formula1>
            <xm:f>'Dropdown Menu'!$C$4:$C$13</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29"/>
  <sheetViews>
    <sheetView tabSelected="1" zoomScale="70" zoomScaleNormal="70" zoomScaleSheetLayoutView="70" workbookViewId="0">
      <pane xSplit="4" ySplit="5" topLeftCell="Z6" activePane="bottomRight" state="frozen"/>
      <selection pane="topRight" activeCell="E1" sqref="E1"/>
      <selection pane="bottomLeft" activeCell="A6" sqref="A6"/>
      <selection pane="bottomRight" activeCell="N6" sqref="N6"/>
    </sheetView>
  </sheetViews>
  <sheetFormatPr defaultRowHeight="14.4" x14ac:dyDescent="0.3"/>
  <cols>
    <col min="2" max="2" width="22.6640625" customWidth="1"/>
    <col min="3" max="3" width="19" customWidth="1"/>
    <col min="4" max="4" width="27.33203125" customWidth="1"/>
    <col min="5" max="5" width="13" customWidth="1"/>
    <col min="6" max="6" width="14.44140625" customWidth="1"/>
    <col min="7" max="7" width="16.33203125" customWidth="1"/>
    <col min="8" max="8" width="14.5546875" customWidth="1"/>
    <col min="9" max="9" width="20.33203125" customWidth="1"/>
    <col min="10" max="10" width="26.6640625" customWidth="1"/>
    <col min="11" max="11" width="21.33203125" bestFit="1" customWidth="1"/>
    <col min="12" max="12" width="19.6640625" customWidth="1"/>
    <col min="13" max="13" width="17.6640625" customWidth="1"/>
    <col min="14" max="14" width="25.6640625" customWidth="1"/>
    <col min="15" max="15" width="32.6640625" customWidth="1"/>
    <col min="16" max="16" width="32.33203125" customWidth="1"/>
    <col min="17" max="17" width="19.6640625" style="71" customWidth="1"/>
    <col min="18" max="18" width="19.6640625" customWidth="1"/>
    <col min="19" max="19" width="13.44140625" customWidth="1"/>
    <col min="20" max="20" width="14.6640625" customWidth="1"/>
    <col min="21" max="21" width="13.33203125" customWidth="1"/>
    <col min="22" max="22" width="18.109375" bestFit="1" customWidth="1"/>
    <col min="23" max="23" width="16" customWidth="1"/>
    <col min="24" max="24" width="14.5546875" customWidth="1"/>
    <col min="25" max="25" width="12.33203125" bestFit="1" customWidth="1"/>
    <col min="26" max="26" width="14.5546875" customWidth="1"/>
    <col min="27" max="27" width="27.6640625" customWidth="1"/>
    <col min="28" max="28" width="24.6640625" customWidth="1"/>
    <col min="29" max="29" width="21.44140625" customWidth="1"/>
    <col min="30" max="31" width="34.44140625" customWidth="1"/>
    <col min="32" max="32" width="32.44140625" customWidth="1"/>
    <col min="33" max="33" width="27.44140625" customWidth="1"/>
    <col min="34" max="34" width="29.44140625" customWidth="1"/>
  </cols>
  <sheetData>
    <row r="1" spans="1:34" ht="15" thickBot="1" x14ac:dyDescent="0.35"/>
    <row r="2" spans="1:34" ht="21.6" thickBot="1" x14ac:dyDescent="0.35">
      <c r="A2" s="133" t="s">
        <v>13</v>
      </c>
      <c r="B2" s="134"/>
      <c r="C2" s="134"/>
      <c r="D2" s="134"/>
      <c r="E2" s="134"/>
      <c r="F2" s="134"/>
      <c r="G2" s="134"/>
      <c r="H2" s="134"/>
      <c r="I2" s="134"/>
      <c r="J2" s="134"/>
      <c r="K2" s="140" t="s">
        <v>14</v>
      </c>
      <c r="L2" s="141"/>
      <c r="M2" s="141"/>
      <c r="N2" s="141"/>
      <c r="O2" s="141"/>
      <c r="P2" s="141"/>
      <c r="Q2" s="141"/>
      <c r="R2" s="142"/>
      <c r="S2" s="135" t="s">
        <v>15</v>
      </c>
      <c r="T2" s="136"/>
      <c r="U2" s="136"/>
      <c r="V2" s="136"/>
      <c r="W2" s="136"/>
      <c r="X2" s="136"/>
      <c r="Y2" s="136"/>
      <c r="Z2" s="137"/>
      <c r="AA2" s="143" t="s">
        <v>16</v>
      </c>
      <c r="AB2" s="144"/>
      <c r="AC2" s="144"/>
      <c r="AD2" s="144"/>
      <c r="AE2" s="144"/>
      <c r="AF2" s="144"/>
      <c r="AG2" s="144"/>
      <c r="AH2" s="144"/>
    </row>
    <row r="3" spans="1:34" ht="64.5" customHeight="1" x14ac:dyDescent="0.3">
      <c r="A3" s="125" t="s">
        <v>17</v>
      </c>
      <c r="B3" s="125" t="s">
        <v>18</v>
      </c>
      <c r="C3" s="125" t="s">
        <v>19</v>
      </c>
      <c r="D3" s="125" t="s">
        <v>20</v>
      </c>
      <c r="E3" s="125" t="s">
        <v>21</v>
      </c>
      <c r="F3" s="125" t="s">
        <v>22</v>
      </c>
      <c r="G3" s="125" t="s">
        <v>23</v>
      </c>
      <c r="H3" s="129" t="s">
        <v>24</v>
      </c>
      <c r="I3" s="125" t="s">
        <v>25</v>
      </c>
      <c r="J3" s="131" t="s">
        <v>26</v>
      </c>
      <c r="K3" s="121" t="s">
        <v>27</v>
      </c>
      <c r="L3" s="123" t="s">
        <v>28</v>
      </c>
      <c r="M3" s="125" t="s">
        <v>29</v>
      </c>
      <c r="N3" s="127" t="s">
        <v>30</v>
      </c>
      <c r="O3" s="125" t="s">
        <v>31</v>
      </c>
      <c r="P3" s="125" t="s">
        <v>32</v>
      </c>
      <c r="Q3" s="125" t="s">
        <v>33</v>
      </c>
      <c r="R3" s="138" t="s">
        <v>34</v>
      </c>
      <c r="S3" s="148" t="s">
        <v>35</v>
      </c>
      <c r="T3" s="119"/>
      <c r="U3" s="119"/>
      <c r="V3" s="119"/>
      <c r="W3" s="119"/>
      <c r="X3" s="119"/>
      <c r="Y3" s="119"/>
      <c r="Z3" s="145"/>
      <c r="AA3" s="149" t="s">
        <v>36</v>
      </c>
      <c r="AB3" s="119" t="s">
        <v>37</v>
      </c>
      <c r="AC3" s="119" t="s">
        <v>38</v>
      </c>
      <c r="AD3" s="119" t="s">
        <v>39</v>
      </c>
      <c r="AE3" s="119" t="s">
        <v>40</v>
      </c>
      <c r="AF3" s="119" t="s">
        <v>41</v>
      </c>
      <c r="AG3" s="119" t="s">
        <v>42</v>
      </c>
      <c r="AH3" s="145" t="s">
        <v>43</v>
      </c>
    </row>
    <row r="4" spans="1:34" ht="70.5" customHeight="1" x14ac:dyDescent="0.3">
      <c r="A4" s="126"/>
      <c r="B4" s="126"/>
      <c r="C4" s="126"/>
      <c r="D4" s="126"/>
      <c r="E4" s="126"/>
      <c r="F4" s="126"/>
      <c r="G4" s="126"/>
      <c r="H4" s="130"/>
      <c r="I4" s="126"/>
      <c r="J4" s="132"/>
      <c r="K4" s="122"/>
      <c r="L4" s="124"/>
      <c r="M4" s="126"/>
      <c r="N4" s="128"/>
      <c r="O4" s="126"/>
      <c r="P4" s="126"/>
      <c r="Q4" s="126"/>
      <c r="R4" s="139"/>
      <c r="S4" s="147" t="s">
        <v>44</v>
      </c>
      <c r="T4" s="120"/>
      <c r="U4" s="120" t="s">
        <v>45</v>
      </c>
      <c r="V4" s="120"/>
      <c r="W4" s="120" t="s">
        <v>46</v>
      </c>
      <c r="X4" s="120"/>
      <c r="Y4" s="120" t="s">
        <v>47</v>
      </c>
      <c r="Z4" s="146"/>
      <c r="AA4" s="150"/>
      <c r="AB4" s="120"/>
      <c r="AC4" s="120"/>
      <c r="AD4" s="120"/>
      <c r="AE4" s="120"/>
      <c r="AF4" s="120"/>
      <c r="AG4" s="120"/>
      <c r="AH4" s="146"/>
    </row>
    <row r="5" spans="1:34" ht="124.8" x14ac:dyDescent="0.3">
      <c r="A5" s="126"/>
      <c r="B5" s="126"/>
      <c r="C5" s="126"/>
      <c r="D5" s="126"/>
      <c r="E5" s="126"/>
      <c r="F5" s="126"/>
      <c r="G5" s="126"/>
      <c r="H5" s="130"/>
      <c r="I5" s="126"/>
      <c r="J5" s="132"/>
      <c r="K5" s="122"/>
      <c r="L5" s="124"/>
      <c r="M5" s="126"/>
      <c r="N5" s="128"/>
      <c r="O5" s="126"/>
      <c r="P5" s="126"/>
      <c r="Q5" s="126"/>
      <c r="R5" s="139"/>
      <c r="S5" s="85" t="s">
        <v>48</v>
      </c>
      <c r="T5" s="82" t="s">
        <v>49</v>
      </c>
      <c r="U5" s="82" t="s">
        <v>48</v>
      </c>
      <c r="V5" s="94" t="s">
        <v>49</v>
      </c>
      <c r="W5" s="82" t="s">
        <v>48</v>
      </c>
      <c r="X5" s="82" t="s">
        <v>49</v>
      </c>
      <c r="Y5" s="82" t="s">
        <v>48</v>
      </c>
      <c r="Z5" s="95" t="s">
        <v>49</v>
      </c>
      <c r="AA5" s="150"/>
      <c r="AB5" s="120"/>
      <c r="AC5" s="120"/>
      <c r="AD5" s="120"/>
      <c r="AE5" s="120"/>
      <c r="AF5" s="120"/>
      <c r="AG5" s="120"/>
      <c r="AH5" s="146"/>
    </row>
    <row r="6" spans="1:34" ht="202.8" x14ac:dyDescent="0.3">
      <c r="A6" s="76">
        <v>1</v>
      </c>
      <c r="B6" s="38" t="s">
        <v>50</v>
      </c>
      <c r="C6" s="38" t="s">
        <v>51</v>
      </c>
      <c r="D6" s="37" t="s">
        <v>52</v>
      </c>
      <c r="E6" s="38" t="s">
        <v>53</v>
      </c>
      <c r="F6" s="38" t="s">
        <v>54</v>
      </c>
      <c r="G6" s="38" t="s">
        <v>55</v>
      </c>
      <c r="H6" s="38" t="s">
        <v>56</v>
      </c>
      <c r="I6" s="38" t="s">
        <v>51</v>
      </c>
      <c r="J6" s="86" t="s">
        <v>57</v>
      </c>
      <c r="K6" s="177">
        <f>L6*1.27</f>
        <v>14514285.17</v>
      </c>
      <c r="L6" s="90">
        <v>11428571</v>
      </c>
      <c r="M6" s="90">
        <f>K6</f>
        <v>14514285.17</v>
      </c>
      <c r="N6" s="90">
        <v>11428571</v>
      </c>
      <c r="O6" s="90">
        <f>K6</f>
        <v>14514285.17</v>
      </c>
      <c r="P6" s="178">
        <f>(1930796582+37192965+83831283)/354.2</f>
        <v>5792831.2535290802</v>
      </c>
      <c r="Q6" s="179" t="s">
        <v>51</v>
      </c>
      <c r="R6" s="180" t="s">
        <v>51</v>
      </c>
      <c r="S6" s="181" t="s">
        <v>51</v>
      </c>
      <c r="T6" s="182" t="s">
        <v>51</v>
      </c>
      <c r="U6" s="183" t="s">
        <v>51</v>
      </c>
      <c r="V6" s="184">
        <f>1200*15</f>
        <v>18000</v>
      </c>
      <c r="W6" s="91" t="s">
        <v>51</v>
      </c>
      <c r="X6" s="184">
        <v>4</v>
      </c>
      <c r="Y6" s="92" t="s">
        <v>51</v>
      </c>
      <c r="Z6" s="185">
        <f>+K6/V6</f>
        <v>806.34917611111109</v>
      </c>
      <c r="AA6" s="186" t="s">
        <v>58</v>
      </c>
      <c r="AB6" s="176" t="s">
        <v>59</v>
      </c>
      <c r="AC6" s="90" t="s">
        <v>51</v>
      </c>
      <c r="AD6" s="187" t="s">
        <v>51</v>
      </c>
      <c r="AE6" s="188" t="s">
        <v>51</v>
      </c>
      <c r="AF6" s="189" t="s">
        <v>51</v>
      </c>
      <c r="AG6" s="189" t="s">
        <v>51</v>
      </c>
      <c r="AH6" s="190" t="s">
        <v>51</v>
      </c>
    </row>
    <row r="7" spans="1:34" ht="171.6" hidden="1" x14ac:dyDescent="0.3">
      <c r="A7" s="77" t="s">
        <v>60</v>
      </c>
      <c r="B7" s="118"/>
      <c r="C7" s="118"/>
      <c r="D7" s="118"/>
      <c r="E7" s="118"/>
      <c r="F7" s="118"/>
      <c r="G7" s="118"/>
      <c r="H7" s="118"/>
      <c r="I7" s="118"/>
      <c r="J7" s="86" t="s">
        <v>61</v>
      </c>
      <c r="K7" s="191">
        <f t="shared" ref="K7:K29" ca="1" si="0">L7*1.27</f>
        <v>14514285.17</v>
      </c>
      <c r="L7" s="90">
        <f ca="1">K7</f>
        <v>916887.63399999996</v>
      </c>
      <c r="M7" s="90"/>
      <c r="N7" s="90"/>
      <c r="O7" s="90"/>
      <c r="P7" s="192" t="s">
        <v>51</v>
      </c>
      <c r="Q7" s="193" t="s">
        <v>62</v>
      </c>
      <c r="R7" s="194" t="s">
        <v>51</v>
      </c>
      <c r="S7" s="195" t="s">
        <v>51</v>
      </c>
      <c r="T7" s="196" t="s">
        <v>51</v>
      </c>
      <c r="U7" s="197" t="s">
        <v>51</v>
      </c>
      <c r="V7" s="184" t="s">
        <v>51</v>
      </c>
      <c r="W7" s="196" t="s">
        <v>51</v>
      </c>
      <c r="X7" s="197" t="s">
        <v>51</v>
      </c>
      <c r="Y7" s="196" t="s">
        <v>51</v>
      </c>
      <c r="Z7" s="185">
        <f t="shared" ref="Z7:Z29" ca="1" si="1">+K7/V7</f>
        <v>806.34917611111109</v>
      </c>
      <c r="AA7" s="198"/>
      <c r="AB7" s="199"/>
      <c r="AC7" s="90"/>
      <c r="AD7" s="189"/>
      <c r="AE7" s="188"/>
      <c r="AF7" s="189"/>
      <c r="AG7" s="189"/>
      <c r="AH7" s="190"/>
    </row>
    <row r="8" spans="1:34" ht="15.6" hidden="1" x14ac:dyDescent="0.3">
      <c r="A8" s="77" t="s">
        <v>63</v>
      </c>
      <c r="B8" s="118"/>
      <c r="C8" s="118"/>
      <c r="D8" s="118"/>
      <c r="E8" s="118"/>
      <c r="F8" s="118"/>
      <c r="G8" s="118"/>
      <c r="H8" s="118"/>
      <c r="I8" s="118"/>
      <c r="J8" s="86" t="s">
        <v>64</v>
      </c>
      <c r="K8" s="191">
        <f t="shared" si="0"/>
        <v>343194.64</v>
      </c>
      <c r="L8" s="90">
        <v>270232</v>
      </c>
      <c r="M8" s="90"/>
      <c r="N8" s="90"/>
      <c r="O8" s="90"/>
      <c r="P8" s="200" t="s">
        <v>51</v>
      </c>
      <c r="Q8" s="179" t="s">
        <v>51</v>
      </c>
      <c r="R8" s="180"/>
      <c r="S8" s="201" t="s">
        <v>51</v>
      </c>
      <c r="T8" s="197" t="s">
        <v>51</v>
      </c>
      <c r="U8" s="196" t="s">
        <v>51</v>
      </c>
      <c r="V8" s="184" t="s">
        <v>51</v>
      </c>
      <c r="W8" s="202" t="s">
        <v>51</v>
      </c>
      <c r="X8" s="202" t="s">
        <v>51</v>
      </c>
      <c r="Y8" s="203" t="s">
        <v>51</v>
      </c>
      <c r="Z8" s="185" t="e">
        <f t="shared" si="1"/>
        <v>#VALUE!</v>
      </c>
      <c r="AA8" s="204"/>
      <c r="AB8" s="189"/>
      <c r="AC8" s="90"/>
      <c r="AD8" s="189"/>
      <c r="AE8" s="188"/>
      <c r="AF8" s="189"/>
      <c r="AG8" s="189"/>
      <c r="AH8" s="190"/>
    </row>
    <row r="9" spans="1:34" ht="15.6" hidden="1" x14ac:dyDescent="0.3">
      <c r="A9" s="77" t="s">
        <v>65</v>
      </c>
      <c r="B9" s="118"/>
      <c r="C9" s="118"/>
      <c r="D9" s="118"/>
      <c r="E9" s="118"/>
      <c r="F9" s="118"/>
      <c r="G9" s="118"/>
      <c r="H9" s="118"/>
      <c r="I9" s="118"/>
      <c r="J9" s="86" t="s">
        <v>61</v>
      </c>
      <c r="K9" s="191">
        <f t="shared" ca="1" si="0"/>
        <v>14514285.17</v>
      </c>
      <c r="L9" s="90">
        <f ca="1">K9</f>
        <v>800185.98</v>
      </c>
      <c r="M9" s="90"/>
      <c r="N9" s="90"/>
      <c r="O9" s="90"/>
      <c r="P9" s="192" t="s">
        <v>51</v>
      </c>
      <c r="Q9" s="192" t="s">
        <v>51</v>
      </c>
      <c r="R9" s="205" t="s">
        <v>51</v>
      </c>
      <c r="S9" s="201" t="s">
        <v>51</v>
      </c>
      <c r="T9" s="197" t="s">
        <v>51</v>
      </c>
      <c r="U9" s="196" t="s">
        <v>51</v>
      </c>
      <c r="V9" s="184" t="s">
        <v>51</v>
      </c>
      <c r="W9" s="202" t="s">
        <v>51</v>
      </c>
      <c r="X9" s="202" t="s">
        <v>51</v>
      </c>
      <c r="Y9" s="203" t="s">
        <v>51</v>
      </c>
      <c r="Z9" s="185">
        <f t="shared" ca="1" si="1"/>
        <v>806.34917611111109</v>
      </c>
      <c r="AA9" s="186"/>
      <c r="AB9" s="189"/>
      <c r="AC9" s="90"/>
      <c r="AD9" s="189"/>
      <c r="AE9" s="188"/>
      <c r="AF9" s="189"/>
      <c r="AG9" s="189"/>
      <c r="AH9" s="190"/>
    </row>
    <row r="10" spans="1:34" ht="15.6" hidden="1" x14ac:dyDescent="0.3">
      <c r="A10" s="77" t="s">
        <v>66</v>
      </c>
      <c r="B10" s="118"/>
      <c r="C10" s="118"/>
      <c r="D10" s="118"/>
      <c r="E10" s="118"/>
      <c r="F10" s="118"/>
      <c r="G10" s="118"/>
      <c r="H10" s="118"/>
      <c r="I10" s="118"/>
      <c r="J10" s="86" t="s">
        <v>67</v>
      </c>
      <c r="K10" s="191">
        <f t="shared" ca="1" si="0"/>
        <v>14514285.17</v>
      </c>
      <c r="L10" s="90">
        <f ca="1">K10</f>
        <v>615505.01</v>
      </c>
      <c r="M10" s="90"/>
      <c r="N10" s="90"/>
      <c r="O10" s="90"/>
      <c r="P10" s="192" t="s">
        <v>51</v>
      </c>
      <c r="Q10" s="192" t="s">
        <v>51</v>
      </c>
      <c r="R10" s="205" t="s">
        <v>51</v>
      </c>
      <c r="S10" s="201" t="s">
        <v>51</v>
      </c>
      <c r="T10" s="197" t="s">
        <v>51</v>
      </c>
      <c r="U10" s="196" t="s">
        <v>51</v>
      </c>
      <c r="V10" s="184" t="s">
        <v>51</v>
      </c>
      <c r="W10" s="202" t="s">
        <v>51</v>
      </c>
      <c r="X10" s="202" t="s">
        <v>51</v>
      </c>
      <c r="Y10" s="203" t="s">
        <v>51</v>
      </c>
      <c r="Z10" s="185">
        <f t="shared" ca="1" si="1"/>
        <v>806.34917611111109</v>
      </c>
      <c r="AA10" s="186"/>
      <c r="AB10" s="189"/>
      <c r="AC10" s="90"/>
      <c r="AD10" s="189"/>
      <c r="AE10" s="188"/>
      <c r="AF10" s="189"/>
      <c r="AG10" s="189"/>
      <c r="AH10" s="190"/>
    </row>
    <row r="11" spans="1:34" ht="15.6" hidden="1" x14ac:dyDescent="0.3">
      <c r="A11" s="77" t="s">
        <v>68</v>
      </c>
      <c r="B11" s="118"/>
      <c r="C11" s="118"/>
      <c r="D11" s="118"/>
      <c r="E11" s="118"/>
      <c r="F11" s="118"/>
      <c r="G11" s="118"/>
      <c r="H11" s="118"/>
      <c r="I11" s="118"/>
      <c r="J11" s="86" t="s">
        <v>69</v>
      </c>
      <c r="K11" s="191">
        <f t="shared" ca="1" si="0"/>
        <v>14514285.17</v>
      </c>
      <c r="L11" s="90">
        <f ca="1">K11</f>
        <v>1304311.1399999999</v>
      </c>
      <c r="M11" s="90"/>
      <c r="N11" s="90"/>
      <c r="O11" s="90"/>
      <c r="P11" s="192" t="s">
        <v>51</v>
      </c>
      <c r="Q11" s="192" t="s">
        <v>51</v>
      </c>
      <c r="R11" s="205" t="s">
        <v>51</v>
      </c>
      <c r="S11" s="201" t="s">
        <v>51</v>
      </c>
      <c r="T11" s="197" t="s">
        <v>51</v>
      </c>
      <c r="U11" s="196" t="s">
        <v>51</v>
      </c>
      <c r="V11" s="184" t="s">
        <v>51</v>
      </c>
      <c r="W11" s="202" t="s">
        <v>51</v>
      </c>
      <c r="X11" s="202" t="s">
        <v>51</v>
      </c>
      <c r="Y11" s="203" t="s">
        <v>51</v>
      </c>
      <c r="Z11" s="185">
        <f t="shared" ca="1" si="1"/>
        <v>806.34917611111109</v>
      </c>
      <c r="AA11" s="186"/>
      <c r="AB11" s="189"/>
      <c r="AC11" s="90"/>
      <c r="AD11" s="189"/>
      <c r="AE11" s="188"/>
      <c r="AF11" s="189"/>
      <c r="AG11" s="189"/>
      <c r="AH11" s="190"/>
    </row>
    <row r="12" spans="1:34" ht="15.6" hidden="1" x14ac:dyDescent="0.3">
      <c r="A12" s="77" t="s">
        <v>70</v>
      </c>
      <c r="B12" s="118"/>
      <c r="C12" s="118"/>
      <c r="D12" s="118"/>
      <c r="E12" s="118"/>
      <c r="F12" s="118"/>
      <c r="G12" s="118"/>
      <c r="H12" s="118"/>
      <c r="I12" s="118"/>
      <c r="J12" s="86" t="s">
        <v>71</v>
      </c>
      <c r="K12" s="191">
        <f t="shared" ca="1" si="0"/>
        <v>14514285.17</v>
      </c>
      <c r="L12" s="90">
        <f ca="1">K12</f>
        <v>989345.72</v>
      </c>
      <c r="M12" s="90"/>
      <c r="N12" s="90"/>
      <c r="O12" s="90"/>
      <c r="P12" s="192" t="s">
        <v>51</v>
      </c>
      <c r="Q12" s="192" t="s">
        <v>51</v>
      </c>
      <c r="R12" s="205" t="s">
        <v>51</v>
      </c>
      <c r="S12" s="201" t="s">
        <v>51</v>
      </c>
      <c r="T12" s="197" t="s">
        <v>51</v>
      </c>
      <c r="U12" s="196" t="s">
        <v>51</v>
      </c>
      <c r="V12" s="184" t="s">
        <v>51</v>
      </c>
      <c r="W12" s="202" t="s">
        <v>51</v>
      </c>
      <c r="X12" s="202" t="s">
        <v>51</v>
      </c>
      <c r="Y12" s="203" t="s">
        <v>51</v>
      </c>
      <c r="Z12" s="185">
        <f t="shared" ca="1" si="1"/>
        <v>806.34917611111109</v>
      </c>
      <c r="AA12" s="186"/>
      <c r="AB12" s="189"/>
      <c r="AC12" s="90"/>
      <c r="AD12" s="189"/>
      <c r="AE12" s="188"/>
      <c r="AF12" s="189"/>
      <c r="AG12" s="189"/>
      <c r="AH12" s="190"/>
    </row>
    <row r="13" spans="1:34" ht="31.2" hidden="1" x14ac:dyDescent="0.3">
      <c r="A13" s="77" t="s">
        <v>72</v>
      </c>
      <c r="B13" s="118"/>
      <c r="C13" s="118"/>
      <c r="D13" s="118"/>
      <c r="E13" s="118"/>
      <c r="F13" s="118"/>
      <c r="G13" s="118"/>
      <c r="H13" s="118"/>
      <c r="I13" s="118"/>
      <c r="J13" s="86" t="s">
        <v>73</v>
      </c>
      <c r="K13" s="191">
        <f t="shared" si="0"/>
        <v>1031755.62</v>
      </c>
      <c r="L13" s="90">
        <v>812406</v>
      </c>
      <c r="M13" s="90"/>
      <c r="N13" s="90"/>
      <c r="O13" s="90"/>
      <c r="P13" s="200" t="s">
        <v>51</v>
      </c>
      <c r="Q13" s="192" t="s">
        <v>51</v>
      </c>
      <c r="R13" s="205" t="s">
        <v>51</v>
      </c>
      <c r="S13" s="201" t="s">
        <v>51</v>
      </c>
      <c r="T13" s="197" t="s">
        <v>51</v>
      </c>
      <c r="U13" s="196" t="s">
        <v>51</v>
      </c>
      <c r="V13" s="184" t="s">
        <v>51</v>
      </c>
      <c r="W13" s="202" t="s">
        <v>51</v>
      </c>
      <c r="X13" s="202" t="s">
        <v>51</v>
      </c>
      <c r="Y13" s="203" t="s">
        <v>51</v>
      </c>
      <c r="Z13" s="185" t="e">
        <f t="shared" si="1"/>
        <v>#VALUE!</v>
      </c>
      <c r="AA13" s="186"/>
      <c r="AB13" s="189"/>
      <c r="AC13" s="90"/>
      <c r="AD13" s="189"/>
      <c r="AE13" s="188"/>
      <c r="AF13" s="189"/>
      <c r="AG13" s="189"/>
      <c r="AH13" s="190"/>
    </row>
    <row r="14" spans="1:34" ht="15.6" hidden="1" x14ac:dyDescent="0.3">
      <c r="A14" s="77" t="s">
        <v>74</v>
      </c>
      <c r="B14" s="118"/>
      <c r="C14" s="118"/>
      <c r="D14" s="118"/>
      <c r="E14" s="118"/>
      <c r="F14" s="118"/>
      <c r="G14" s="118"/>
      <c r="H14" s="118"/>
      <c r="I14" s="118"/>
      <c r="J14" s="86" t="s">
        <v>75</v>
      </c>
      <c r="K14" s="191">
        <f t="shared" si="0"/>
        <v>687833.27</v>
      </c>
      <c r="L14" s="90">
        <v>541601</v>
      </c>
      <c r="M14" s="90"/>
      <c r="N14" s="90"/>
      <c r="O14" s="90"/>
      <c r="P14" s="192" t="s">
        <v>51</v>
      </c>
      <c r="Q14" s="192" t="s">
        <v>51</v>
      </c>
      <c r="R14" s="205" t="s">
        <v>51</v>
      </c>
      <c r="S14" s="201" t="s">
        <v>51</v>
      </c>
      <c r="T14" s="197" t="s">
        <v>51</v>
      </c>
      <c r="U14" s="196" t="s">
        <v>51</v>
      </c>
      <c r="V14" s="184" t="s">
        <v>51</v>
      </c>
      <c r="W14" s="202" t="s">
        <v>51</v>
      </c>
      <c r="X14" s="202" t="s">
        <v>51</v>
      </c>
      <c r="Y14" s="203" t="s">
        <v>51</v>
      </c>
      <c r="Z14" s="185" t="e">
        <f t="shared" si="1"/>
        <v>#VALUE!</v>
      </c>
      <c r="AA14" s="186"/>
      <c r="AB14" s="189"/>
      <c r="AC14" s="90"/>
      <c r="AD14" s="189"/>
      <c r="AE14" s="188"/>
      <c r="AF14" s="189"/>
      <c r="AG14" s="189"/>
      <c r="AH14" s="190"/>
    </row>
    <row r="15" spans="1:34" ht="15.6" hidden="1" x14ac:dyDescent="0.3">
      <c r="A15" s="77" t="s">
        <v>76</v>
      </c>
      <c r="B15" s="118"/>
      <c r="C15" s="118"/>
      <c r="D15" s="118"/>
      <c r="E15" s="118"/>
      <c r="F15" s="118"/>
      <c r="G15" s="118"/>
      <c r="H15" s="118"/>
      <c r="I15" s="118"/>
      <c r="J15" s="86" t="s">
        <v>77</v>
      </c>
      <c r="K15" s="191">
        <f t="shared" ca="1" si="0"/>
        <v>14514285.17</v>
      </c>
      <c r="L15" s="90">
        <f ca="1">K15</f>
        <v>1100020.79</v>
      </c>
      <c r="M15" s="90"/>
      <c r="N15" s="90"/>
      <c r="O15" s="90"/>
      <c r="P15" s="192" t="s">
        <v>51</v>
      </c>
      <c r="Q15" s="192" t="s">
        <v>51</v>
      </c>
      <c r="R15" s="205" t="s">
        <v>51</v>
      </c>
      <c r="S15" s="201" t="s">
        <v>51</v>
      </c>
      <c r="T15" s="197" t="s">
        <v>51</v>
      </c>
      <c r="U15" s="196" t="s">
        <v>51</v>
      </c>
      <c r="V15" s="184" t="s">
        <v>51</v>
      </c>
      <c r="W15" s="202" t="s">
        <v>51</v>
      </c>
      <c r="X15" s="202" t="s">
        <v>51</v>
      </c>
      <c r="Y15" s="203" t="s">
        <v>51</v>
      </c>
      <c r="Z15" s="185">
        <f t="shared" ca="1" si="1"/>
        <v>806.34917611111109</v>
      </c>
      <c r="AA15" s="186"/>
      <c r="AB15" s="189"/>
      <c r="AC15" s="90"/>
      <c r="AD15" s="189"/>
      <c r="AE15" s="188"/>
      <c r="AF15" s="189"/>
      <c r="AG15" s="189"/>
      <c r="AH15" s="190"/>
    </row>
    <row r="16" spans="1:34" ht="15.6" hidden="1" x14ac:dyDescent="0.3">
      <c r="A16" s="77" t="s">
        <v>78</v>
      </c>
      <c r="B16" s="118"/>
      <c r="C16" s="118"/>
      <c r="D16" s="118"/>
      <c r="E16" s="118"/>
      <c r="F16" s="118"/>
      <c r="G16" s="118"/>
      <c r="H16" s="118"/>
      <c r="I16" s="118"/>
      <c r="J16" s="86" t="s">
        <v>79</v>
      </c>
      <c r="K16" s="191">
        <f t="shared" si="0"/>
        <v>1092602.5900000001</v>
      </c>
      <c r="L16" s="90">
        <v>860317</v>
      </c>
      <c r="M16" s="90"/>
      <c r="N16" s="90"/>
      <c r="O16" s="90"/>
      <c r="P16" s="192" t="s">
        <v>51</v>
      </c>
      <c r="Q16" s="192" t="s">
        <v>51</v>
      </c>
      <c r="R16" s="205" t="s">
        <v>51</v>
      </c>
      <c r="S16" s="201" t="s">
        <v>51</v>
      </c>
      <c r="T16" s="197" t="s">
        <v>51</v>
      </c>
      <c r="U16" s="196" t="s">
        <v>51</v>
      </c>
      <c r="V16" s="184" t="s">
        <v>51</v>
      </c>
      <c r="W16" s="202" t="s">
        <v>51</v>
      </c>
      <c r="X16" s="202" t="s">
        <v>51</v>
      </c>
      <c r="Y16" s="203" t="s">
        <v>51</v>
      </c>
      <c r="Z16" s="185" t="e">
        <f t="shared" si="1"/>
        <v>#VALUE!</v>
      </c>
      <c r="AA16" s="186"/>
      <c r="AB16" s="189"/>
      <c r="AC16" s="90"/>
      <c r="AD16" s="189"/>
      <c r="AE16" s="188"/>
      <c r="AF16" s="189"/>
      <c r="AG16" s="189"/>
      <c r="AH16" s="190"/>
    </row>
    <row r="17" spans="1:34" ht="15.6" hidden="1" x14ac:dyDescent="0.3">
      <c r="A17" s="77" t="s">
        <v>80</v>
      </c>
      <c r="B17" s="118"/>
      <c r="C17" s="118"/>
      <c r="D17" s="118"/>
      <c r="E17" s="118"/>
      <c r="F17" s="118"/>
      <c r="G17" s="118"/>
      <c r="H17" s="118"/>
      <c r="I17" s="118"/>
      <c r="J17" s="86" t="s">
        <v>81</v>
      </c>
      <c r="K17" s="191">
        <f t="shared" ca="1" si="0"/>
        <v>14514285.17</v>
      </c>
      <c r="L17" s="90">
        <f ca="1">K17</f>
        <v>794108.12</v>
      </c>
      <c r="M17" s="90"/>
      <c r="N17" s="90"/>
      <c r="O17" s="90"/>
      <c r="P17" s="192" t="s">
        <v>51</v>
      </c>
      <c r="Q17" s="179" t="s">
        <v>51</v>
      </c>
      <c r="R17" s="205" t="s">
        <v>51</v>
      </c>
      <c r="S17" s="201" t="s">
        <v>51</v>
      </c>
      <c r="T17" s="197" t="s">
        <v>51</v>
      </c>
      <c r="U17" s="196" t="s">
        <v>51</v>
      </c>
      <c r="V17" s="184" t="s">
        <v>51</v>
      </c>
      <c r="W17" s="202" t="s">
        <v>51</v>
      </c>
      <c r="X17" s="202" t="s">
        <v>51</v>
      </c>
      <c r="Y17" s="203" t="s">
        <v>51</v>
      </c>
      <c r="Z17" s="185">
        <f t="shared" ca="1" si="1"/>
        <v>806.34917611111109</v>
      </c>
      <c r="AA17" s="186"/>
      <c r="AB17" s="189"/>
      <c r="AC17" s="90"/>
      <c r="AD17" s="189"/>
      <c r="AE17" s="188"/>
      <c r="AF17" s="189"/>
      <c r="AG17" s="189"/>
      <c r="AH17" s="190"/>
    </row>
    <row r="18" spans="1:34" ht="15.6" hidden="1" x14ac:dyDescent="0.3">
      <c r="A18" s="77" t="s">
        <v>82</v>
      </c>
      <c r="B18" s="118"/>
      <c r="C18" s="118"/>
      <c r="D18" s="118"/>
      <c r="E18" s="118"/>
      <c r="F18" s="118"/>
      <c r="G18" s="118"/>
      <c r="H18" s="118"/>
      <c r="I18" s="118"/>
      <c r="J18" s="86" t="s">
        <v>83</v>
      </c>
      <c r="K18" s="191">
        <f t="shared" ca="1" si="0"/>
        <v>14514285.17</v>
      </c>
      <c r="L18" s="90">
        <f ca="1">K18</f>
        <v>716897.23</v>
      </c>
      <c r="M18" s="90"/>
      <c r="N18" s="90"/>
      <c r="O18" s="90"/>
      <c r="P18" s="192" t="s">
        <v>51</v>
      </c>
      <c r="Q18" s="179" t="s">
        <v>51</v>
      </c>
      <c r="R18" s="205" t="s">
        <v>51</v>
      </c>
      <c r="S18" s="201" t="s">
        <v>51</v>
      </c>
      <c r="T18" s="197" t="s">
        <v>51</v>
      </c>
      <c r="U18" s="196" t="s">
        <v>51</v>
      </c>
      <c r="V18" s="184" t="s">
        <v>51</v>
      </c>
      <c r="W18" s="202" t="s">
        <v>51</v>
      </c>
      <c r="X18" s="202" t="s">
        <v>51</v>
      </c>
      <c r="Y18" s="203" t="s">
        <v>51</v>
      </c>
      <c r="Z18" s="185">
        <f t="shared" ca="1" si="1"/>
        <v>806.34917611111109</v>
      </c>
      <c r="AA18" s="186"/>
      <c r="AB18" s="189"/>
      <c r="AC18" s="90"/>
      <c r="AD18" s="189"/>
      <c r="AE18" s="188"/>
      <c r="AF18" s="189"/>
      <c r="AG18" s="189"/>
      <c r="AH18" s="190"/>
    </row>
    <row r="19" spans="1:34" ht="15.6" hidden="1" x14ac:dyDescent="0.3">
      <c r="A19" s="77" t="s">
        <v>84</v>
      </c>
      <c r="B19" s="118"/>
      <c r="C19" s="118"/>
      <c r="D19" s="118"/>
      <c r="E19" s="118"/>
      <c r="F19" s="118"/>
      <c r="G19" s="118"/>
      <c r="H19" s="118"/>
      <c r="I19" s="118"/>
      <c r="J19" s="86" t="s">
        <v>85</v>
      </c>
      <c r="K19" s="191">
        <f t="shared" si="0"/>
        <v>866995.98</v>
      </c>
      <c r="L19" s="90">
        <v>682674</v>
      </c>
      <c r="M19" s="90"/>
      <c r="N19" s="90"/>
      <c r="O19" s="90"/>
      <c r="P19" s="192" t="s">
        <v>51</v>
      </c>
      <c r="Q19" s="179" t="s">
        <v>51</v>
      </c>
      <c r="R19" s="205" t="s">
        <v>51</v>
      </c>
      <c r="S19" s="201" t="s">
        <v>51</v>
      </c>
      <c r="T19" s="197" t="s">
        <v>51</v>
      </c>
      <c r="U19" s="196" t="s">
        <v>51</v>
      </c>
      <c r="V19" s="184" t="s">
        <v>51</v>
      </c>
      <c r="W19" s="202" t="s">
        <v>51</v>
      </c>
      <c r="X19" s="202" t="s">
        <v>51</v>
      </c>
      <c r="Y19" s="203" t="s">
        <v>51</v>
      </c>
      <c r="Z19" s="185" t="e">
        <f t="shared" si="1"/>
        <v>#VALUE!</v>
      </c>
      <c r="AA19" s="186"/>
      <c r="AB19" s="189"/>
      <c r="AC19" s="90"/>
      <c r="AD19" s="189"/>
      <c r="AE19" s="188"/>
      <c r="AF19" s="189"/>
      <c r="AG19" s="189"/>
      <c r="AH19" s="190"/>
    </row>
    <row r="20" spans="1:34" ht="15.6" hidden="1" x14ac:dyDescent="0.3">
      <c r="A20" s="77" t="s">
        <v>86</v>
      </c>
      <c r="B20" s="118"/>
      <c r="C20" s="118"/>
      <c r="D20" s="118"/>
      <c r="E20" s="118"/>
      <c r="F20" s="118"/>
      <c r="G20" s="118"/>
      <c r="H20" s="118"/>
      <c r="I20" s="118"/>
      <c r="J20" s="86" t="s">
        <v>87</v>
      </c>
      <c r="K20" s="191">
        <f t="shared" ca="1" si="0"/>
        <v>14514285.17</v>
      </c>
      <c r="L20" s="90">
        <f ca="1">K20</f>
        <v>479954.82</v>
      </c>
      <c r="M20" s="90"/>
      <c r="N20" s="90"/>
      <c r="O20" s="90"/>
      <c r="P20" s="192" t="s">
        <v>51</v>
      </c>
      <c r="Q20" s="179" t="s">
        <v>51</v>
      </c>
      <c r="R20" s="205" t="s">
        <v>51</v>
      </c>
      <c r="S20" s="201" t="s">
        <v>51</v>
      </c>
      <c r="T20" s="197" t="s">
        <v>51</v>
      </c>
      <c r="U20" s="196" t="s">
        <v>51</v>
      </c>
      <c r="V20" s="184" t="s">
        <v>51</v>
      </c>
      <c r="W20" s="202" t="s">
        <v>51</v>
      </c>
      <c r="X20" s="202" t="s">
        <v>51</v>
      </c>
      <c r="Y20" s="203" t="s">
        <v>51</v>
      </c>
      <c r="Z20" s="185">
        <f t="shared" ca="1" si="1"/>
        <v>806.34917611111109</v>
      </c>
      <c r="AA20" s="186"/>
      <c r="AB20" s="189"/>
      <c r="AC20" s="90"/>
      <c r="AD20" s="189"/>
      <c r="AE20" s="188"/>
      <c r="AF20" s="189"/>
      <c r="AG20" s="189"/>
      <c r="AH20" s="190"/>
    </row>
    <row r="21" spans="1:34" ht="109.2" x14ac:dyDescent="0.3">
      <c r="A21" s="76">
        <v>2</v>
      </c>
      <c r="B21" s="37" t="s">
        <v>88</v>
      </c>
      <c r="C21" s="37" t="s">
        <v>51</v>
      </c>
      <c r="D21" s="37" t="s">
        <v>89</v>
      </c>
      <c r="E21" s="37" t="s">
        <v>53</v>
      </c>
      <c r="F21" s="37" t="s">
        <v>54</v>
      </c>
      <c r="G21" s="37" t="s">
        <v>90</v>
      </c>
      <c r="H21" s="38" t="s">
        <v>51</v>
      </c>
      <c r="I21" s="37" t="s">
        <v>51</v>
      </c>
      <c r="J21" s="87" t="s">
        <v>11</v>
      </c>
      <c r="K21" s="177">
        <f t="shared" si="0"/>
        <v>18142856.780000001</v>
      </c>
      <c r="L21" s="90">
        <v>14285714</v>
      </c>
      <c r="M21" s="90">
        <v>14285714</v>
      </c>
      <c r="N21" s="90">
        <v>14285714</v>
      </c>
      <c r="O21" s="90">
        <v>0</v>
      </c>
      <c r="P21" s="90">
        <v>0</v>
      </c>
      <c r="Q21" s="179" t="s">
        <v>51</v>
      </c>
      <c r="R21" s="180" t="s">
        <v>51</v>
      </c>
      <c r="S21" s="181" t="s">
        <v>51</v>
      </c>
      <c r="T21" s="89" t="s">
        <v>51</v>
      </c>
      <c r="U21" s="183" t="s">
        <v>51</v>
      </c>
      <c r="V21" s="184">
        <v>333000</v>
      </c>
      <c r="W21" s="91" t="s">
        <v>51</v>
      </c>
      <c r="X21" s="91" t="s">
        <v>51</v>
      </c>
      <c r="Y21" s="92" t="s">
        <v>51</v>
      </c>
      <c r="Z21" s="185">
        <f t="shared" si="1"/>
        <v>54.483053393393398</v>
      </c>
      <c r="AA21" s="186" t="s">
        <v>58</v>
      </c>
      <c r="AB21" s="206" t="s">
        <v>91</v>
      </c>
      <c r="AC21" s="90" t="s">
        <v>51</v>
      </c>
      <c r="AD21" s="90" t="s">
        <v>51</v>
      </c>
      <c r="AE21" s="188" t="s">
        <v>51</v>
      </c>
      <c r="AF21" s="189" t="s">
        <v>51</v>
      </c>
      <c r="AG21" s="189" t="s">
        <v>51</v>
      </c>
      <c r="AH21" s="190" t="s">
        <v>51</v>
      </c>
    </row>
    <row r="22" spans="1:34" ht="109.2" x14ac:dyDescent="0.3">
      <c r="A22" s="76">
        <v>3</v>
      </c>
      <c r="B22" s="37" t="s">
        <v>92</v>
      </c>
      <c r="C22" s="37" t="s">
        <v>51</v>
      </c>
      <c r="D22" s="37" t="s">
        <v>93</v>
      </c>
      <c r="E22" s="37" t="s">
        <v>53</v>
      </c>
      <c r="F22" s="38" t="s">
        <v>54</v>
      </c>
      <c r="G22" s="38" t="s">
        <v>90</v>
      </c>
      <c r="H22" s="38" t="s">
        <v>51</v>
      </c>
      <c r="I22" s="38" t="s">
        <v>51</v>
      </c>
      <c r="J22" s="86" t="s">
        <v>11</v>
      </c>
      <c r="K22" s="177">
        <f t="shared" si="0"/>
        <v>10885714.83</v>
      </c>
      <c r="L22" s="90">
        <v>8571429</v>
      </c>
      <c r="M22" s="90">
        <v>8571429</v>
      </c>
      <c r="N22" s="90">
        <v>8571429</v>
      </c>
      <c r="O22" s="90">
        <v>0</v>
      </c>
      <c r="P22" s="90">
        <v>0</v>
      </c>
      <c r="Q22" s="179" t="s">
        <v>51</v>
      </c>
      <c r="R22" s="180" t="s">
        <v>51</v>
      </c>
      <c r="S22" s="181" t="s">
        <v>51</v>
      </c>
      <c r="T22" s="89" t="s">
        <v>51</v>
      </c>
      <c r="U22" s="183" t="s">
        <v>51</v>
      </c>
      <c r="V22" s="184">
        <f>1200*15</f>
        <v>18000</v>
      </c>
      <c r="W22" s="91" t="s">
        <v>51</v>
      </c>
      <c r="X22" s="184">
        <v>4</v>
      </c>
      <c r="Y22" s="92" t="s">
        <v>51</v>
      </c>
      <c r="Z22" s="185">
        <f t="shared" si="1"/>
        <v>604.76193499999999</v>
      </c>
      <c r="AA22" s="186" t="s">
        <v>58</v>
      </c>
      <c r="AB22" s="206" t="s">
        <v>91</v>
      </c>
      <c r="AC22" s="90" t="s">
        <v>51</v>
      </c>
      <c r="AD22" s="90" t="s">
        <v>51</v>
      </c>
      <c r="AE22" s="188" t="s">
        <v>51</v>
      </c>
      <c r="AF22" s="189" t="s">
        <v>51</v>
      </c>
      <c r="AG22" s="189" t="s">
        <v>51</v>
      </c>
      <c r="AH22" s="190" t="s">
        <v>51</v>
      </c>
    </row>
    <row r="23" spans="1:34" ht="109.2" x14ac:dyDescent="0.3">
      <c r="A23" s="76">
        <v>4</v>
      </c>
      <c r="B23" s="37" t="s">
        <v>94</v>
      </c>
      <c r="C23" s="37" t="s">
        <v>51</v>
      </c>
      <c r="D23" s="37" t="s">
        <v>95</v>
      </c>
      <c r="E23" s="37" t="s">
        <v>53</v>
      </c>
      <c r="F23" s="37" t="s">
        <v>54</v>
      </c>
      <c r="G23" s="37" t="s">
        <v>90</v>
      </c>
      <c r="H23" s="38" t="s">
        <v>51</v>
      </c>
      <c r="I23" s="37" t="s">
        <v>51</v>
      </c>
      <c r="J23" s="87" t="s">
        <v>11</v>
      </c>
      <c r="K23" s="177">
        <f t="shared" si="0"/>
        <v>483809040</v>
      </c>
      <c r="L23" s="90">
        <v>380952000</v>
      </c>
      <c r="M23" s="90">
        <v>114285714</v>
      </c>
      <c r="N23" s="90">
        <v>22857143</v>
      </c>
      <c r="O23" s="90">
        <v>0</v>
      </c>
      <c r="P23" s="90">
        <v>0</v>
      </c>
      <c r="Q23" s="179" t="s">
        <v>51</v>
      </c>
      <c r="R23" s="180" t="s">
        <v>51</v>
      </c>
      <c r="S23" s="181" t="s">
        <v>51</v>
      </c>
      <c r="T23" s="89" t="s">
        <v>51</v>
      </c>
      <c r="U23" s="183" t="s">
        <v>51</v>
      </c>
      <c r="V23" s="184">
        <f>26715*20</f>
        <v>534300</v>
      </c>
      <c r="W23" s="91" t="s">
        <v>51</v>
      </c>
      <c r="X23" s="184" t="s">
        <v>51</v>
      </c>
      <c r="Y23" s="92" t="s">
        <v>51</v>
      </c>
      <c r="Z23" s="185">
        <f t="shared" si="1"/>
        <v>905.50072992700734</v>
      </c>
      <c r="AA23" s="186" t="s">
        <v>58</v>
      </c>
      <c r="AB23" s="206" t="s">
        <v>91</v>
      </c>
      <c r="AC23" s="90" t="s">
        <v>51</v>
      </c>
      <c r="AD23" s="90" t="s">
        <v>51</v>
      </c>
      <c r="AE23" s="188" t="s">
        <v>51</v>
      </c>
      <c r="AF23" s="189" t="s">
        <v>51</v>
      </c>
      <c r="AG23" s="189" t="s">
        <v>51</v>
      </c>
      <c r="AH23" s="190" t="s">
        <v>51</v>
      </c>
    </row>
    <row r="24" spans="1:34" ht="243.6" customHeight="1" x14ac:dyDescent="0.3">
      <c r="A24" s="76">
        <v>5</v>
      </c>
      <c r="B24" s="38" t="s">
        <v>96</v>
      </c>
      <c r="C24" s="38" t="s">
        <v>51</v>
      </c>
      <c r="D24" s="38" t="s">
        <v>97</v>
      </c>
      <c r="E24" s="38" t="s">
        <v>53</v>
      </c>
      <c r="F24" s="38" t="s">
        <v>54</v>
      </c>
      <c r="G24" s="38" t="s">
        <v>55</v>
      </c>
      <c r="H24" s="38" t="s">
        <v>56</v>
      </c>
      <c r="I24" s="38" t="s">
        <v>98</v>
      </c>
      <c r="J24" s="87" t="s">
        <v>99</v>
      </c>
      <c r="K24" s="177">
        <f t="shared" si="0"/>
        <v>130628570.34</v>
      </c>
      <c r="L24" s="90">
        <v>102857142</v>
      </c>
      <c r="M24" s="90">
        <v>51428571</v>
      </c>
      <c r="N24" s="90">
        <v>51428571</v>
      </c>
      <c r="O24" s="90">
        <v>51428571</v>
      </c>
      <c r="P24" s="90">
        <f>+O24/2</f>
        <v>25714285.5</v>
      </c>
      <c r="Q24" s="179" t="s">
        <v>51</v>
      </c>
      <c r="R24" s="180" t="s">
        <v>51</v>
      </c>
      <c r="S24" s="181" t="s">
        <v>51</v>
      </c>
      <c r="T24" s="89" t="s">
        <v>51</v>
      </c>
      <c r="U24" s="183" t="s">
        <v>51</v>
      </c>
      <c r="V24" s="184">
        <f>6753*15</f>
        <v>101295</v>
      </c>
      <c r="W24" s="183" t="s">
        <v>51</v>
      </c>
      <c r="X24" s="184" t="s">
        <v>51</v>
      </c>
      <c r="Y24" s="92" t="s">
        <v>51</v>
      </c>
      <c r="Z24" s="185">
        <f t="shared" si="1"/>
        <v>1289.5855702650674</v>
      </c>
      <c r="AA24" s="186" t="s">
        <v>58</v>
      </c>
      <c r="AB24" s="206" t="s">
        <v>100</v>
      </c>
      <c r="AC24" s="90" t="s">
        <v>51</v>
      </c>
      <c r="AD24" s="207" t="s">
        <v>101</v>
      </c>
      <c r="AE24" s="188" t="s">
        <v>51</v>
      </c>
      <c r="AF24" s="189" t="s">
        <v>51</v>
      </c>
      <c r="AG24" s="189" t="s">
        <v>51</v>
      </c>
      <c r="AH24" s="190" t="s">
        <v>51</v>
      </c>
    </row>
    <row r="25" spans="1:34" s="59" customFormat="1" ht="31.2" x14ac:dyDescent="0.3">
      <c r="A25" s="78">
        <v>6</v>
      </c>
      <c r="B25" s="74" t="s">
        <v>102</v>
      </c>
      <c r="C25" s="75" t="s">
        <v>103</v>
      </c>
      <c r="D25" s="96" t="s">
        <v>104</v>
      </c>
      <c r="E25" s="75" t="s">
        <v>53</v>
      </c>
      <c r="F25" s="75" t="s">
        <v>105</v>
      </c>
      <c r="G25" s="74" t="s">
        <v>90</v>
      </c>
      <c r="H25" s="74"/>
      <c r="I25" s="74" t="s">
        <v>51</v>
      </c>
      <c r="J25" s="88" t="s">
        <v>11</v>
      </c>
      <c r="K25" s="177">
        <f t="shared" si="0"/>
        <v>483809522.60000002</v>
      </c>
      <c r="L25" s="90">
        <v>380952380</v>
      </c>
      <c r="M25" s="93">
        <v>114285714</v>
      </c>
      <c r="N25" s="93">
        <v>28571428</v>
      </c>
      <c r="O25" s="93">
        <v>0</v>
      </c>
      <c r="P25" s="93">
        <v>0</v>
      </c>
      <c r="Q25" s="193" t="s">
        <v>51</v>
      </c>
      <c r="R25" s="194" t="s">
        <v>51</v>
      </c>
      <c r="S25" s="195" t="s">
        <v>51</v>
      </c>
      <c r="T25" s="202" t="s">
        <v>51</v>
      </c>
      <c r="U25" s="183" t="s">
        <v>51</v>
      </c>
      <c r="V25" s="184">
        <f>38857*20</f>
        <v>777140</v>
      </c>
      <c r="W25" s="202" t="s">
        <v>51</v>
      </c>
      <c r="X25" s="184" t="s">
        <v>51</v>
      </c>
      <c r="Y25" s="209" t="s">
        <v>51</v>
      </c>
      <c r="Z25" s="185">
        <f t="shared" si="1"/>
        <v>622.55130684303992</v>
      </c>
      <c r="AA25" s="204" t="s">
        <v>58</v>
      </c>
      <c r="AB25" s="210" t="s">
        <v>106</v>
      </c>
      <c r="AC25" s="93" t="s">
        <v>51</v>
      </c>
      <c r="AD25" s="93" t="s">
        <v>51</v>
      </c>
      <c r="AE25" s="209" t="s">
        <v>51</v>
      </c>
      <c r="AF25" s="209" t="s">
        <v>51</v>
      </c>
      <c r="AG25" s="209" t="s">
        <v>51</v>
      </c>
      <c r="AH25" s="211" t="s">
        <v>51</v>
      </c>
    </row>
    <row r="26" spans="1:34" s="59" customFormat="1" ht="62.4" x14ac:dyDescent="0.3">
      <c r="A26" s="78">
        <v>7</v>
      </c>
      <c r="B26" s="74" t="s">
        <v>107</v>
      </c>
      <c r="C26" s="75" t="s">
        <v>108</v>
      </c>
      <c r="D26" s="96" t="s">
        <v>109</v>
      </c>
      <c r="E26" s="75" t="s">
        <v>53</v>
      </c>
      <c r="F26" s="208" t="s">
        <v>105</v>
      </c>
      <c r="G26" s="74" t="s">
        <v>90</v>
      </c>
      <c r="H26" s="74"/>
      <c r="I26" s="74" t="s">
        <v>51</v>
      </c>
      <c r="J26" s="88" t="s">
        <v>11</v>
      </c>
      <c r="K26" s="177">
        <f t="shared" si="0"/>
        <v>373309817.25999999</v>
      </c>
      <c r="L26" s="90">
        <v>293944738</v>
      </c>
      <c r="M26" s="93">
        <v>132275132</v>
      </c>
      <c r="N26" s="93">
        <v>39700000</v>
      </c>
      <c r="O26" s="93">
        <v>0</v>
      </c>
      <c r="P26" s="93">
        <v>0</v>
      </c>
      <c r="Q26" s="193" t="s">
        <v>51</v>
      </c>
      <c r="R26" s="194" t="s">
        <v>51</v>
      </c>
      <c r="S26" s="195" t="s">
        <v>51</v>
      </c>
      <c r="T26" s="202" t="s">
        <v>51</v>
      </c>
      <c r="U26" s="183" t="s">
        <v>51</v>
      </c>
      <c r="V26" s="184">
        <v>1748250</v>
      </c>
      <c r="W26" s="202" t="s">
        <v>51</v>
      </c>
      <c r="X26" s="184" t="s">
        <v>51</v>
      </c>
      <c r="Y26" s="209" t="s">
        <v>51</v>
      </c>
      <c r="Z26" s="185">
        <f t="shared" si="1"/>
        <v>213.53342900614899</v>
      </c>
      <c r="AA26" s="204" t="s">
        <v>58</v>
      </c>
      <c r="AB26" s="210" t="s">
        <v>106</v>
      </c>
      <c r="AC26" s="93" t="s">
        <v>51</v>
      </c>
      <c r="AD26" s="93" t="s">
        <v>51</v>
      </c>
      <c r="AE26" s="209" t="s">
        <v>51</v>
      </c>
      <c r="AF26" s="209" t="s">
        <v>51</v>
      </c>
      <c r="AG26" s="209" t="s">
        <v>51</v>
      </c>
      <c r="AH26" s="211" t="s">
        <v>51</v>
      </c>
    </row>
    <row r="27" spans="1:34" s="59" customFormat="1" ht="31.2" x14ac:dyDescent="0.3">
      <c r="A27" s="78">
        <v>8</v>
      </c>
      <c r="B27" s="74" t="s">
        <v>110</v>
      </c>
      <c r="C27" s="75" t="s">
        <v>51</v>
      </c>
      <c r="D27" s="96" t="s">
        <v>111</v>
      </c>
      <c r="E27" s="75" t="s">
        <v>53</v>
      </c>
      <c r="F27" s="75" t="s">
        <v>54</v>
      </c>
      <c r="G27" s="74" t="s">
        <v>90</v>
      </c>
      <c r="H27" s="74"/>
      <c r="I27" s="74" t="s">
        <v>51</v>
      </c>
      <c r="J27" s="88" t="s">
        <v>11</v>
      </c>
      <c r="K27" s="177">
        <f t="shared" si="0"/>
        <v>10885714.83</v>
      </c>
      <c r="L27" s="93">
        <v>8571429</v>
      </c>
      <c r="M27" s="93">
        <v>8571429</v>
      </c>
      <c r="N27" s="93">
        <v>8571429</v>
      </c>
      <c r="O27" s="93">
        <v>0</v>
      </c>
      <c r="P27" s="93">
        <v>0</v>
      </c>
      <c r="Q27" s="193" t="s">
        <v>51</v>
      </c>
      <c r="R27" s="194" t="s">
        <v>51</v>
      </c>
      <c r="S27" s="195" t="s">
        <v>51</v>
      </c>
      <c r="T27" s="202" t="s">
        <v>51</v>
      </c>
      <c r="U27" s="183" t="s">
        <v>51</v>
      </c>
      <c r="V27" s="184">
        <f>1138*15</f>
        <v>17070</v>
      </c>
      <c r="W27" s="202" t="s">
        <v>51</v>
      </c>
      <c r="X27" s="185">
        <v>5.5</v>
      </c>
      <c r="Y27" s="209" t="s">
        <v>51</v>
      </c>
      <c r="Z27" s="185">
        <f t="shared" si="1"/>
        <v>637.71030052724075</v>
      </c>
      <c r="AA27" s="204" t="s">
        <v>58</v>
      </c>
      <c r="AB27" s="210" t="s">
        <v>106</v>
      </c>
      <c r="AC27" s="93" t="s">
        <v>51</v>
      </c>
      <c r="AD27" s="93" t="s">
        <v>51</v>
      </c>
      <c r="AE27" s="209" t="s">
        <v>51</v>
      </c>
      <c r="AF27" s="209" t="s">
        <v>51</v>
      </c>
      <c r="AG27" s="209" t="s">
        <v>51</v>
      </c>
      <c r="AH27" s="211" t="s">
        <v>51</v>
      </c>
    </row>
    <row r="28" spans="1:34" s="59" customFormat="1" ht="46.8" x14ac:dyDescent="0.3">
      <c r="A28" s="78">
        <v>9</v>
      </c>
      <c r="B28" s="74" t="s">
        <v>112</v>
      </c>
      <c r="C28" s="75" t="s">
        <v>51</v>
      </c>
      <c r="D28" s="75" t="s">
        <v>113</v>
      </c>
      <c r="E28" s="75" t="s">
        <v>53</v>
      </c>
      <c r="F28" s="75" t="s">
        <v>105</v>
      </c>
      <c r="G28" s="74" t="s">
        <v>90</v>
      </c>
      <c r="H28" s="74"/>
      <c r="I28" s="74" t="s">
        <v>51</v>
      </c>
      <c r="J28" s="88" t="s">
        <v>11</v>
      </c>
      <c r="K28" s="177">
        <f t="shared" si="0"/>
        <v>195384615.58000001</v>
      </c>
      <c r="L28" s="90">
        <v>153846154</v>
      </c>
      <c r="M28" s="212">
        <v>100000000</v>
      </c>
      <c r="N28" s="212">
        <v>50000000</v>
      </c>
      <c r="O28" s="93">
        <v>0</v>
      </c>
      <c r="P28" s="93">
        <v>0</v>
      </c>
      <c r="Q28" s="193" t="s">
        <v>51</v>
      </c>
      <c r="R28" s="194" t="s">
        <v>51</v>
      </c>
      <c r="S28" s="195" t="s">
        <v>51</v>
      </c>
      <c r="T28" s="202" t="s">
        <v>51</v>
      </c>
      <c r="U28" s="202" t="s">
        <v>51</v>
      </c>
      <c r="V28" s="184">
        <f>218947*15</f>
        <v>3284205</v>
      </c>
      <c r="W28" s="202" t="s">
        <v>51</v>
      </c>
      <c r="X28" s="184" t="s">
        <v>51</v>
      </c>
      <c r="Y28" s="209" t="s">
        <v>51</v>
      </c>
      <c r="Z28" s="185">
        <f t="shared" si="1"/>
        <v>59.49221062022621</v>
      </c>
      <c r="AA28" s="204" t="s">
        <v>58</v>
      </c>
      <c r="AB28" s="210" t="s">
        <v>106</v>
      </c>
      <c r="AC28" s="93" t="s">
        <v>51</v>
      </c>
      <c r="AD28" s="93" t="s">
        <v>51</v>
      </c>
      <c r="AE28" s="209" t="s">
        <v>51</v>
      </c>
      <c r="AF28" s="209" t="s">
        <v>51</v>
      </c>
      <c r="AG28" s="209" t="s">
        <v>51</v>
      </c>
      <c r="AH28" s="211" t="s">
        <v>51</v>
      </c>
    </row>
    <row r="29" spans="1:34" s="59" customFormat="1" ht="47.4" thickBot="1" x14ac:dyDescent="0.35">
      <c r="A29" s="78">
        <v>10</v>
      </c>
      <c r="B29" s="74" t="s">
        <v>114</v>
      </c>
      <c r="C29" s="75" t="s">
        <v>51</v>
      </c>
      <c r="D29" s="75" t="s">
        <v>115</v>
      </c>
      <c r="E29" s="75" t="s">
        <v>53</v>
      </c>
      <c r="F29" s="75" t="s">
        <v>105</v>
      </c>
      <c r="G29" s="74" t="s">
        <v>90</v>
      </c>
      <c r="H29" s="74"/>
      <c r="I29" s="74" t="s">
        <v>51</v>
      </c>
      <c r="J29" s="88" t="s">
        <v>11</v>
      </c>
      <c r="K29" s="177">
        <f t="shared" si="0"/>
        <v>385884613.04000002</v>
      </c>
      <c r="L29" s="90">
        <v>303846152</v>
      </c>
      <c r="M29" s="213">
        <v>75000000</v>
      </c>
      <c r="N29" s="90">
        <v>75000000</v>
      </c>
      <c r="O29" s="213">
        <v>0</v>
      </c>
      <c r="P29" s="213">
        <v>0</v>
      </c>
      <c r="Q29" s="214" t="s">
        <v>51</v>
      </c>
      <c r="R29" s="215" t="s">
        <v>51</v>
      </c>
      <c r="S29" s="216" t="s">
        <v>51</v>
      </c>
      <c r="T29" s="217" t="s">
        <v>51</v>
      </c>
      <c r="U29" s="217" t="s">
        <v>51</v>
      </c>
      <c r="V29" s="218">
        <v>2441850</v>
      </c>
      <c r="W29" s="217" t="s">
        <v>51</v>
      </c>
      <c r="X29" s="218">
        <v>71</v>
      </c>
      <c r="Y29" s="219" t="s">
        <v>51</v>
      </c>
      <c r="Z29" s="185">
        <f t="shared" si="1"/>
        <v>158.02961403853635</v>
      </c>
      <c r="AA29" s="204" t="s">
        <v>58</v>
      </c>
      <c r="AB29" s="210" t="s">
        <v>106</v>
      </c>
      <c r="AC29" s="93" t="s">
        <v>51</v>
      </c>
      <c r="AD29" s="93" t="s">
        <v>51</v>
      </c>
      <c r="AE29" s="209" t="s">
        <v>51</v>
      </c>
      <c r="AF29" s="209" t="s">
        <v>51</v>
      </c>
      <c r="AG29" s="209" t="s">
        <v>51</v>
      </c>
      <c r="AH29" s="211" t="s">
        <v>51</v>
      </c>
    </row>
  </sheetData>
  <mergeCells count="36">
    <mergeCell ref="S2:Z2"/>
    <mergeCell ref="R3:R5"/>
    <mergeCell ref="K2:R2"/>
    <mergeCell ref="AA2:AH2"/>
    <mergeCell ref="AH3:AH5"/>
    <mergeCell ref="AF3:AF5"/>
    <mergeCell ref="AG3:AG5"/>
    <mergeCell ref="S4:T4"/>
    <mergeCell ref="U4:V4"/>
    <mergeCell ref="W4:X4"/>
    <mergeCell ref="Y4:Z4"/>
    <mergeCell ref="Q3:Q5"/>
    <mergeCell ref="S3:Z3"/>
    <mergeCell ref="AA3:AA5"/>
    <mergeCell ref="AB3:AB5"/>
    <mergeCell ref="AC3:AC5"/>
    <mergeCell ref="A2:J2"/>
    <mergeCell ref="A3:A5"/>
    <mergeCell ref="B3:B5"/>
    <mergeCell ref="D3:D5"/>
    <mergeCell ref="E3:E5"/>
    <mergeCell ref="F3:F5"/>
    <mergeCell ref="G3:G5"/>
    <mergeCell ref="B7:I20"/>
    <mergeCell ref="AE3:AE5"/>
    <mergeCell ref="AD3:AD5"/>
    <mergeCell ref="K3:K5"/>
    <mergeCell ref="L3:L5"/>
    <mergeCell ref="M3:M5"/>
    <mergeCell ref="N3:N5"/>
    <mergeCell ref="O3:O5"/>
    <mergeCell ref="P3:P5"/>
    <mergeCell ref="I3:I5"/>
    <mergeCell ref="H3:H5"/>
    <mergeCell ref="J3:J5"/>
    <mergeCell ref="C3:C5"/>
  </mergeCells>
  <phoneticPr fontId="17" type="noConversion"/>
  <dataValidations count="5">
    <dataValidation type="list" allowBlank="1" showInputMessage="1" showErrorMessage="1" sqref="E1:E2 E6 E21:E1048576" xr:uid="{00000000-0002-0000-0100-000000000000}">
      <formula1>"Priority, Non-priority"</formula1>
    </dataValidation>
    <dataValidation type="list" allowBlank="1" showInputMessage="1" showErrorMessage="1" sqref="F6 F21:F29" xr:uid="{00000000-0002-0000-0100-000001000000}">
      <formula1>"Project, Large-scale project, Scheme, Large-scale scheme"</formula1>
    </dataValidation>
    <dataValidation type="list" allowBlank="1" showInputMessage="1" showErrorMessage="1" sqref="G1:G2 G112:G1048576" xr:uid="{00000000-0002-0000-0100-000002000000}">
      <formula1>"Early stages, Advanced stage, Completed"</formula1>
    </dataValidation>
    <dataValidation type="list" allowBlank="1" showInputMessage="1" showErrorMessage="1" sqref="H30:H78 G6 G21:G111" xr:uid="{00000000-0002-0000-0100-000003000000}">
      <formula1>"Not started, Tender ongoing, Construction ongoing, Complete"</formula1>
    </dataValidation>
    <dataValidation allowBlank="1" showInputMessage="1" showErrorMessage="1" sqref="H6 H21:H29" xr:uid="{00000000-0002-0000-0100-000004000000}"/>
  </dataValidations>
  <pageMargins left="0.7" right="0.7" top="0.75" bottom="0.75" header="0.3" footer="0.3"/>
  <pageSetup paperSize="9" scale="96" orientation="portrait" r:id="rId1"/>
  <rowBreaks count="1" manualBreakCount="1">
    <brk id="1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9"/>
  <sheetViews>
    <sheetView topLeftCell="A2" zoomScale="50" zoomScaleNormal="50" zoomScalePageLayoutView="60" workbookViewId="0">
      <pane xSplit="2" ySplit="4" topLeftCell="C6" activePane="bottomRight" state="frozen"/>
      <selection activeCell="A2" sqref="A2"/>
      <selection pane="topRight" activeCell="C2" sqref="C2"/>
      <selection pane="bottomLeft" activeCell="A6" sqref="A6"/>
      <selection pane="bottomRight" activeCell="G8" sqref="G8"/>
    </sheetView>
  </sheetViews>
  <sheetFormatPr defaultColWidth="0" defaultRowHeight="0" customHeight="1" zeroHeight="1" x14ac:dyDescent="0.3"/>
  <cols>
    <col min="1" max="1" width="9.33203125" style="55" customWidth="1"/>
    <col min="2" max="2" width="29.5546875" style="55" customWidth="1"/>
    <col min="3" max="5" width="26" style="56" customWidth="1"/>
    <col min="6" max="6" width="69.88671875" style="56" customWidth="1"/>
    <col min="7" max="7" width="55.33203125" style="56" customWidth="1"/>
    <col min="8" max="8" width="26" style="56" customWidth="1"/>
    <col min="9" max="9" width="189.5546875" style="56" customWidth="1"/>
    <col min="10" max="10" width="26" style="56" customWidth="1"/>
    <col min="11" max="11" width="26" style="57" customWidth="1"/>
    <col min="12" max="14" width="26" style="56" customWidth="1"/>
    <col min="15" max="15" width="38.33203125" style="58" customWidth="1"/>
    <col min="16" max="16" width="0" hidden="1" customWidth="1"/>
  </cols>
  <sheetData>
    <row r="1" spans="1:15" ht="15" hidden="1" thickBot="1" x14ac:dyDescent="0.35">
      <c r="A1"/>
      <c r="B1"/>
      <c r="C1" s="24"/>
      <c r="D1" s="24"/>
      <c r="E1" s="24"/>
      <c r="F1" s="24"/>
      <c r="G1" s="24"/>
      <c r="H1" s="24"/>
      <c r="I1" s="24"/>
      <c r="J1" s="24"/>
      <c r="K1" s="24"/>
      <c r="L1" s="24"/>
      <c r="M1" s="24"/>
      <c r="N1" s="24"/>
      <c r="O1" s="26"/>
    </row>
    <row r="2" spans="1:15" ht="21.6" thickBot="1" x14ac:dyDescent="0.35">
      <c r="A2" s="28"/>
      <c r="B2" s="29"/>
      <c r="C2" s="154" t="s">
        <v>116</v>
      </c>
      <c r="D2" s="155"/>
      <c r="E2" s="155"/>
      <c r="F2" s="155"/>
      <c r="G2" s="155"/>
      <c r="H2" s="155"/>
      <c r="I2" s="155"/>
      <c r="J2" s="155"/>
      <c r="K2" s="156" t="s">
        <v>117</v>
      </c>
      <c r="L2" s="156"/>
      <c r="M2" s="156"/>
      <c r="N2" s="156"/>
      <c r="O2" s="157"/>
    </row>
    <row r="3" spans="1:15" ht="100.5" customHeight="1" x14ac:dyDescent="0.3">
      <c r="A3" s="158" t="s">
        <v>17</v>
      </c>
      <c r="B3" s="161" t="s">
        <v>118</v>
      </c>
      <c r="C3" s="164" t="s">
        <v>119</v>
      </c>
      <c r="D3" s="167" t="s">
        <v>120</v>
      </c>
      <c r="E3" s="167" t="s">
        <v>121</v>
      </c>
      <c r="F3" s="30"/>
      <c r="G3" s="167" t="s">
        <v>122</v>
      </c>
      <c r="H3" s="167" t="s">
        <v>123</v>
      </c>
      <c r="I3" s="167" t="s">
        <v>124</v>
      </c>
      <c r="J3" s="167" t="s">
        <v>125</v>
      </c>
      <c r="K3" s="130" t="s">
        <v>126</v>
      </c>
      <c r="L3" s="130" t="s">
        <v>127</v>
      </c>
      <c r="M3" s="130" t="s">
        <v>128</v>
      </c>
      <c r="N3" s="130" t="s">
        <v>129</v>
      </c>
      <c r="O3" s="126" t="s">
        <v>130</v>
      </c>
    </row>
    <row r="4" spans="1:15" ht="64.5" customHeight="1" x14ac:dyDescent="0.3">
      <c r="A4" s="159"/>
      <c r="B4" s="162"/>
      <c r="C4" s="165"/>
      <c r="D4" s="168"/>
      <c r="E4" s="168"/>
      <c r="F4" s="31" t="s">
        <v>131</v>
      </c>
      <c r="G4" s="168"/>
      <c r="H4" s="168"/>
      <c r="I4" s="168"/>
      <c r="J4" s="168"/>
      <c r="K4" s="130"/>
      <c r="L4" s="130"/>
      <c r="M4" s="130"/>
      <c r="N4" s="130"/>
      <c r="O4" s="126"/>
    </row>
    <row r="5" spans="1:15" ht="16.2" thickBot="1" x14ac:dyDescent="0.35">
      <c r="A5" s="160"/>
      <c r="B5" s="163"/>
      <c r="C5" s="166"/>
      <c r="D5" s="169"/>
      <c r="E5" s="169"/>
      <c r="F5" s="32"/>
      <c r="G5" s="169"/>
      <c r="H5" s="169"/>
      <c r="I5" s="169"/>
      <c r="J5" s="169"/>
      <c r="K5" s="130"/>
      <c r="L5" s="130"/>
      <c r="M5" s="130"/>
      <c r="N5" s="130"/>
      <c r="O5" s="126"/>
    </row>
    <row r="6" spans="1:15" s="68" customFormat="1" ht="154.94999999999999" customHeight="1" x14ac:dyDescent="0.3">
      <c r="A6" s="60">
        <v>1</v>
      </c>
      <c r="B6" s="62" t="s">
        <v>132</v>
      </c>
      <c r="C6" s="63" t="s">
        <v>133</v>
      </c>
      <c r="D6" s="64" t="s">
        <v>11</v>
      </c>
      <c r="E6" s="65">
        <v>265425486</v>
      </c>
      <c r="F6" s="66" t="s">
        <v>134</v>
      </c>
      <c r="G6" s="66" t="s">
        <v>135</v>
      </c>
      <c r="H6" s="65">
        <v>265425486</v>
      </c>
      <c r="I6" s="67" t="s">
        <v>136</v>
      </c>
      <c r="J6" s="67" t="s">
        <v>51</v>
      </c>
      <c r="K6" s="173" t="s">
        <v>179</v>
      </c>
      <c r="L6" s="174"/>
      <c r="M6" s="174"/>
      <c r="N6" s="174"/>
      <c r="O6" s="175"/>
    </row>
    <row r="7" spans="1:15" s="68" customFormat="1" ht="409.6" x14ac:dyDescent="0.3">
      <c r="A7" s="39">
        <v>2</v>
      </c>
      <c r="B7" s="62" t="s">
        <v>137</v>
      </c>
      <c r="C7" s="63" t="s">
        <v>133</v>
      </c>
      <c r="D7" s="64" t="s">
        <v>11</v>
      </c>
      <c r="E7" s="65">
        <v>222201810</v>
      </c>
      <c r="F7" s="69" t="s">
        <v>138</v>
      </c>
      <c r="G7" s="69" t="s">
        <v>139</v>
      </c>
      <c r="H7" s="65">
        <v>222201810</v>
      </c>
      <c r="I7" s="70" t="s">
        <v>140</v>
      </c>
      <c r="J7" s="67" t="s">
        <v>51</v>
      </c>
      <c r="K7" s="173" t="s">
        <v>141</v>
      </c>
      <c r="L7" s="174"/>
      <c r="M7" s="174"/>
      <c r="N7" s="174"/>
      <c r="O7" s="175"/>
    </row>
    <row r="8" spans="1:15" s="80" customFormat="1" ht="138" customHeight="1" x14ac:dyDescent="0.3">
      <c r="A8" s="39">
        <v>3</v>
      </c>
      <c r="B8" s="40" t="s">
        <v>142</v>
      </c>
      <c r="C8" s="63" t="s">
        <v>133</v>
      </c>
      <c r="D8" s="64" t="s">
        <v>11</v>
      </c>
      <c r="E8" s="79">
        <v>330000000</v>
      </c>
      <c r="F8" s="33" t="s">
        <v>143</v>
      </c>
      <c r="G8" s="36" t="s">
        <v>144</v>
      </c>
      <c r="H8" s="79">
        <v>100000000</v>
      </c>
      <c r="I8" s="27" t="s">
        <v>145</v>
      </c>
      <c r="J8" s="67" t="s">
        <v>51</v>
      </c>
      <c r="K8" s="35"/>
      <c r="L8" s="35"/>
      <c r="M8" s="35"/>
      <c r="N8" s="35"/>
      <c r="O8" s="35"/>
    </row>
    <row r="9" spans="1:15" ht="166.95" customHeight="1" x14ac:dyDescent="0.3">
      <c r="A9" s="39">
        <v>4</v>
      </c>
      <c r="B9" s="40" t="s">
        <v>146</v>
      </c>
      <c r="C9" s="63" t="s">
        <v>133</v>
      </c>
      <c r="D9" s="64" t="s">
        <v>11</v>
      </c>
      <c r="E9" s="79">
        <v>200000000</v>
      </c>
      <c r="F9" s="79" t="s">
        <v>147</v>
      </c>
      <c r="G9" s="36" t="s">
        <v>148</v>
      </c>
      <c r="H9" s="79">
        <v>200000000</v>
      </c>
      <c r="I9" s="70" t="s">
        <v>140</v>
      </c>
      <c r="J9" s="67" t="s">
        <v>51</v>
      </c>
      <c r="K9" s="27"/>
      <c r="L9" s="27"/>
      <c r="M9" s="27"/>
      <c r="N9" s="27"/>
      <c r="O9" s="27"/>
    </row>
    <row r="10" spans="1:15" ht="137.69999999999999" customHeight="1" x14ac:dyDescent="0.3">
      <c r="A10" s="39">
        <v>5</v>
      </c>
      <c r="B10" s="40" t="s">
        <v>149</v>
      </c>
      <c r="C10" s="63" t="s">
        <v>133</v>
      </c>
      <c r="D10" s="64" t="s">
        <v>11</v>
      </c>
      <c r="E10" s="79">
        <v>200000000</v>
      </c>
      <c r="F10" s="36" t="s">
        <v>150</v>
      </c>
      <c r="G10" s="36" t="s">
        <v>151</v>
      </c>
      <c r="H10" s="79">
        <v>62000000</v>
      </c>
      <c r="I10" s="70" t="s">
        <v>140</v>
      </c>
      <c r="J10" s="67" t="s">
        <v>51</v>
      </c>
      <c r="K10" s="81"/>
      <c r="L10" s="72"/>
      <c r="M10" s="72"/>
      <c r="N10" s="72"/>
      <c r="O10" s="73"/>
    </row>
    <row r="11" spans="1:15" s="59" customFormat="1" ht="171.6" x14ac:dyDescent="0.3">
      <c r="A11" s="61">
        <v>6</v>
      </c>
      <c r="B11" s="40" t="s">
        <v>104</v>
      </c>
      <c r="C11" s="105" t="s">
        <v>133</v>
      </c>
      <c r="D11" s="106" t="s">
        <v>11</v>
      </c>
      <c r="E11" s="99">
        <v>483809522.60000002</v>
      </c>
      <c r="F11" s="102" t="s">
        <v>175</v>
      </c>
      <c r="G11" s="102" t="s">
        <v>182</v>
      </c>
      <c r="H11" s="99">
        <v>114285714</v>
      </c>
      <c r="I11" s="103" t="s">
        <v>176</v>
      </c>
      <c r="J11" s="103" t="s">
        <v>51</v>
      </c>
      <c r="K11" s="170" t="s">
        <v>180</v>
      </c>
      <c r="L11" s="171"/>
      <c r="M11" s="171"/>
      <c r="N11" s="171"/>
      <c r="O11" s="172"/>
    </row>
    <row r="12" spans="1:15" ht="218.4" x14ac:dyDescent="0.3">
      <c r="A12" s="39">
        <v>7</v>
      </c>
      <c r="B12" s="40" t="s">
        <v>109</v>
      </c>
      <c r="C12" s="105" t="s">
        <v>133</v>
      </c>
      <c r="D12" s="106" t="s">
        <v>11</v>
      </c>
      <c r="E12" s="99">
        <v>373309817.25999999</v>
      </c>
      <c r="F12" s="104" t="s">
        <v>177</v>
      </c>
      <c r="G12" s="102" t="s">
        <v>182</v>
      </c>
      <c r="H12" s="99">
        <v>132275132</v>
      </c>
      <c r="I12" s="107" t="s">
        <v>178</v>
      </c>
      <c r="J12" s="103" t="s">
        <v>51</v>
      </c>
      <c r="K12" s="170" t="s">
        <v>180</v>
      </c>
      <c r="L12" s="171"/>
      <c r="M12" s="171"/>
      <c r="N12" s="171"/>
      <c r="O12" s="172"/>
    </row>
    <row r="13" spans="1:15" ht="39.75" customHeight="1" x14ac:dyDescent="0.3">
      <c r="A13" s="39">
        <v>8</v>
      </c>
      <c r="B13" s="40"/>
      <c r="C13" s="41"/>
      <c r="D13" s="25"/>
      <c r="E13" s="79"/>
      <c r="F13" s="36"/>
      <c r="G13" s="36"/>
      <c r="H13" s="36"/>
      <c r="I13" s="27"/>
      <c r="J13" s="27"/>
      <c r="K13" s="35"/>
      <c r="L13" s="35"/>
      <c r="M13" s="35"/>
      <c r="N13" s="25"/>
      <c r="O13" s="34"/>
    </row>
    <row r="14" spans="1:15" ht="115.2" x14ac:dyDescent="0.3">
      <c r="A14" s="39">
        <v>9</v>
      </c>
      <c r="B14" s="40" t="s">
        <v>113</v>
      </c>
      <c r="C14" s="97" t="s">
        <v>133</v>
      </c>
      <c r="D14" s="98" t="s">
        <v>11</v>
      </c>
      <c r="E14" s="99">
        <v>195384615.58000001</v>
      </c>
      <c r="F14" s="100" t="s">
        <v>170</v>
      </c>
      <c r="G14" s="100" t="s">
        <v>183</v>
      </c>
      <c r="H14" s="99">
        <v>100000000</v>
      </c>
      <c r="I14" s="101" t="s">
        <v>171</v>
      </c>
      <c r="J14" s="101" t="s">
        <v>51</v>
      </c>
      <c r="K14" s="151" t="s">
        <v>181</v>
      </c>
      <c r="L14" s="152"/>
      <c r="M14" s="152"/>
      <c r="N14" s="152"/>
      <c r="O14" s="153"/>
    </row>
    <row r="15" spans="1:15" ht="285.75" customHeight="1" x14ac:dyDescent="0.3">
      <c r="A15" s="39">
        <v>10</v>
      </c>
      <c r="B15" s="40" t="s">
        <v>115</v>
      </c>
      <c r="C15" s="97" t="s">
        <v>133</v>
      </c>
      <c r="D15" s="98" t="s">
        <v>11</v>
      </c>
      <c r="E15" s="99">
        <v>385884613.04000002</v>
      </c>
      <c r="F15" s="100" t="s">
        <v>172</v>
      </c>
      <c r="G15" s="100" t="s">
        <v>183</v>
      </c>
      <c r="H15" s="99">
        <v>125000000</v>
      </c>
      <c r="I15" s="101" t="s">
        <v>173</v>
      </c>
      <c r="J15" s="101" t="s">
        <v>51</v>
      </c>
      <c r="K15" s="151" t="s">
        <v>174</v>
      </c>
      <c r="L15" s="152"/>
      <c r="M15" s="152"/>
      <c r="N15" s="152"/>
      <c r="O15" s="153"/>
    </row>
    <row r="16" spans="1:15" ht="39.75" customHeight="1" x14ac:dyDescent="0.3">
      <c r="A16" s="39">
        <v>11</v>
      </c>
      <c r="B16" s="40"/>
      <c r="C16" s="42"/>
      <c r="D16" s="43"/>
      <c r="E16" s="44"/>
      <c r="F16" s="45"/>
      <c r="G16" s="45"/>
      <c r="H16" s="45"/>
      <c r="I16" s="46"/>
      <c r="J16" s="46"/>
      <c r="K16" s="47"/>
      <c r="L16" s="47"/>
      <c r="M16" s="47"/>
      <c r="N16" s="43"/>
      <c r="O16" s="47"/>
    </row>
    <row r="17" spans="1:15" ht="39.75" customHeight="1" thickBot="1" x14ac:dyDescent="0.35">
      <c r="A17" s="48" t="s">
        <v>152</v>
      </c>
      <c r="B17" s="49"/>
      <c r="C17" s="50"/>
      <c r="D17" s="51"/>
      <c r="E17" s="52"/>
      <c r="F17" s="53"/>
      <c r="G17" s="53"/>
      <c r="H17" s="53"/>
      <c r="I17" s="54"/>
      <c r="J17" s="54"/>
      <c r="K17" s="47"/>
      <c r="L17" s="47"/>
      <c r="M17" s="47"/>
      <c r="N17" s="43"/>
      <c r="O17" s="47"/>
    </row>
    <row r="18" spans="1:15" ht="15.75" hidden="1" customHeight="1" thickBot="1" x14ac:dyDescent="0.35"/>
    <row r="19" spans="1:15" ht="15.75" hidden="1" customHeight="1" thickBot="1" x14ac:dyDescent="0.35"/>
  </sheetData>
  <mergeCells count="22">
    <mergeCell ref="K7:O7"/>
    <mergeCell ref="L3:L5"/>
    <mergeCell ref="M3:M5"/>
    <mergeCell ref="N3:N5"/>
    <mergeCell ref="O3:O5"/>
    <mergeCell ref="K6:O6"/>
    <mergeCell ref="K14:O14"/>
    <mergeCell ref="K15:O15"/>
    <mergeCell ref="C2:J2"/>
    <mergeCell ref="K2:O2"/>
    <mergeCell ref="A3:A5"/>
    <mergeCell ref="B3:B5"/>
    <mergeCell ref="C3:C5"/>
    <mergeCell ref="D3:D5"/>
    <mergeCell ref="E3:E5"/>
    <mergeCell ref="G3:G5"/>
    <mergeCell ref="H3:H5"/>
    <mergeCell ref="I3:I5"/>
    <mergeCell ref="K11:O11"/>
    <mergeCell ref="K12:O12"/>
    <mergeCell ref="J3:J5"/>
    <mergeCell ref="K3:K5"/>
  </mergeCells>
  <pageMargins left="0.7" right="0.7" top="0.75" bottom="0.75"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O25"/>
  <sheetViews>
    <sheetView workbookViewId="0">
      <selection activeCell="F14" sqref="F14"/>
    </sheetView>
  </sheetViews>
  <sheetFormatPr defaultRowHeight="14.4" x14ac:dyDescent="0.3"/>
  <cols>
    <col min="2" max="2" width="11" customWidth="1"/>
  </cols>
  <sheetData>
    <row r="2" spans="1:15" x14ac:dyDescent="0.3">
      <c r="B2" t="s">
        <v>153</v>
      </c>
      <c r="C2" t="s">
        <v>154</v>
      </c>
    </row>
    <row r="3" spans="1:15" x14ac:dyDescent="0.3">
      <c r="B3" t="s">
        <v>155</v>
      </c>
      <c r="C3" t="s">
        <v>156</v>
      </c>
    </row>
    <row r="4" spans="1:15" x14ac:dyDescent="0.3">
      <c r="B4" s="12" t="s">
        <v>157</v>
      </c>
      <c r="C4" s="84">
        <v>2021</v>
      </c>
    </row>
    <row r="5" spans="1:15" x14ac:dyDescent="0.3">
      <c r="A5" s="14"/>
      <c r="B5" s="17" t="s">
        <v>158</v>
      </c>
      <c r="C5" s="84">
        <v>2022</v>
      </c>
    </row>
    <row r="6" spans="1:15" x14ac:dyDescent="0.3">
      <c r="A6" s="14"/>
      <c r="B6" s="17" t="s">
        <v>159</v>
      </c>
      <c r="C6" s="84">
        <v>2023</v>
      </c>
    </row>
    <row r="7" spans="1:15" x14ac:dyDescent="0.3">
      <c r="A7" s="14"/>
      <c r="B7" s="17" t="s">
        <v>160</v>
      </c>
      <c r="C7" s="84">
        <v>2024</v>
      </c>
    </row>
    <row r="8" spans="1:15" x14ac:dyDescent="0.3">
      <c r="A8" s="14"/>
      <c r="B8" s="17" t="s">
        <v>161</v>
      </c>
      <c r="C8" s="84">
        <v>2025</v>
      </c>
    </row>
    <row r="9" spans="1:15" x14ac:dyDescent="0.3">
      <c r="A9" s="14"/>
      <c r="B9" s="17" t="s">
        <v>162</v>
      </c>
      <c r="C9" s="84">
        <v>2026</v>
      </c>
    </row>
    <row r="10" spans="1:15" x14ac:dyDescent="0.3">
      <c r="A10" s="14"/>
      <c r="B10" s="17" t="s">
        <v>163</v>
      </c>
      <c r="C10" s="84">
        <v>2027</v>
      </c>
    </row>
    <row r="11" spans="1:15" x14ac:dyDescent="0.3">
      <c r="A11" s="14"/>
      <c r="B11" s="17" t="s">
        <v>164</v>
      </c>
      <c r="C11" s="84">
        <v>2028</v>
      </c>
    </row>
    <row r="12" spans="1:15" x14ac:dyDescent="0.3">
      <c r="A12" s="14"/>
      <c r="B12" s="17" t="s">
        <v>11</v>
      </c>
      <c r="C12" s="84">
        <v>2029</v>
      </c>
    </row>
    <row r="13" spans="1:15" x14ac:dyDescent="0.3">
      <c r="A13" s="14"/>
      <c r="B13" s="17" t="s">
        <v>165</v>
      </c>
      <c r="C13" s="84">
        <v>2030</v>
      </c>
    </row>
    <row r="14" spans="1:15" x14ac:dyDescent="0.3">
      <c r="A14" s="14"/>
      <c r="B14" s="17" t="s">
        <v>166</v>
      </c>
      <c r="C14" s="84"/>
    </row>
    <row r="15" spans="1:15" x14ac:dyDescent="0.3">
      <c r="A15" s="14"/>
      <c r="B15" s="17" t="s">
        <v>167</v>
      </c>
      <c r="C15" s="84"/>
      <c r="I15" s="14"/>
      <c r="J15" s="15"/>
      <c r="K15" s="15"/>
      <c r="L15" s="15"/>
      <c r="M15" s="15"/>
      <c r="N15" s="15"/>
      <c r="O15" s="16"/>
    </row>
    <row r="16" spans="1:15" x14ac:dyDescent="0.3">
      <c r="A16" s="14"/>
      <c r="B16" s="17" t="s">
        <v>168</v>
      </c>
      <c r="C16" s="84"/>
      <c r="I16" s="14"/>
      <c r="J16" s="15"/>
      <c r="K16" s="15"/>
      <c r="L16" s="15"/>
      <c r="M16" s="15"/>
      <c r="N16" s="15"/>
      <c r="O16" s="16"/>
    </row>
    <row r="17" spans="1:15" x14ac:dyDescent="0.3">
      <c r="A17" s="14"/>
      <c r="B17" s="17" t="s">
        <v>169</v>
      </c>
      <c r="C17" s="84"/>
      <c r="I17" s="14"/>
      <c r="J17" s="15"/>
      <c r="K17" s="15"/>
      <c r="L17" s="15"/>
      <c r="M17" s="15"/>
      <c r="N17" s="15"/>
      <c r="O17" s="16"/>
    </row>
    <row r="18" spans="1:15" x14ac:dyDescent="0.3">
      <c r="I18" s="14"/>
      <c r="J18" s="15"/>
      <c r="K18" s="15"/>
      <c r="L18" s="15"/>
      <c r="M18" s="15"/>
      <c r="N18" s="15"/>
      <c r="O18" s="16"/>
    </row>
    <row r="19" spans="1:15" x14ac:dyDescent="0.3">
      <c r="I19" s="14"/>
      <c r="J19" s="15"/>
      <c r="K19" s="15"/>
      <c r="L19" s="15"/>
      <c r="M19" s="15"/>
      <c r="N19" s="15"/>
      <c r="O19" s="16"/>
    </row>
    <row r="20" spans="1:15" x14ac:dyDescent="0.3">
      <c r="I20" s="14"/>
      <c r="J20" s="15"/>
      <c r="K20" s="15"/>
      <c r="L20" s="15"/>
      <c r="M20" s="15"/>
      <c r="N20" s="15"/>
      <c r="O20" s="16"/>
    </row>
    <row r="21" spans="1:15" x14ac:dyDescent="0.3">
      <c r="I21" s="14"/>
      <c r="J21" s="15"/>
      <c r="K21" s="15"/>
      <c r="L21" s="15"/>
      <c r="M21" s="15"/>
      <c r="N21" s="15"/>
      <c r="O21" s="16"/>
    </row>
    <row r="22" spans="1:15" x14ac:dyDescent="0.3">
      <c r="I22" s="14"/>
      <c r="J22" s="15"/>
      <c r="K22" s="15"/>
      <c r="L22" s="15"/>
      <c r="M22" s="15"/>
      <c r="N22" s="15"/>
      <c r="O22" s="16"/>
    </row>
    <row r="23" spans="1:15" x14ac:dyDescent="0.3">
      <c r="I23" s="14"/>
      <c r="J23" s="15"/>
      <c r="K23" s="15"/>
      <c r="L23" s="15"/>
      <c r="M23" s="15"/>
      <c r="N23" s="15"/>
      <c r="O23" s="16"/>
    </row>
    <row r="24" spans="1:15" x14ac:dyDescent="0.3">
      <c r="I24" s="14"/>
      <c r="J24" s="15"/>
      <c r="K24" s="15"/>
      <c r="L24" s="15"/>
      <c r="M24" s="15"/>
      <c r="N24" s="15"/>
      <c r="O24" s="16"/>
    </row>
    <row r="25" spans="1:15" x14ac:dyDescent="0.3">
      <c r="I25" s="14"/>
    </row>
  </sheetData>
  <phoneticPr fontId="17" type="noConversion"/>
  <dataValidations count="1">
    <dataValidation type="list" allowBlank="1" showInputMessage="1" showErrorMessage="1" sqref="B4" xr:uid="{00000000-0002-0000-0300-000000000000}">
      <formula1>$B$4:$B$17</formula1>
    </dataValidation>
  </dataValidation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e xmlns="5f6e308b-c1fa-409d-8633-4b8824628b6a" xsi:nil="true"/>
    <lcf76f155ced4ddcb4097134ff3c332f xmlns="5f6e308b-c1fa-409d-8633-4b8824628b6a">
      <Terms xmlns="http://schemas.microsoft.com/office/infopath/2007/PartnerControls"/>
    </lcf76f155ced4ddcb4097134ff3c332f>
    <TaxCatchAll xmlns="8e70c616-2388-4b2b-acbc-3fc015cadcd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85F69E1628A2E45B60213B67CDFD033" ma:contentTypeVersion="15" ma:contentTypeDescription="Create a new document." ma:contentTypeScope="" ma:versionID="b2b1cde5ce897065651a316690cd485a">
  <xsd:schema xmlns:xsd="http://www.w3.org/2001/XMLSchema" xmlns:xs="http://www.w3.org/2001/XMLSchema" xmlns:p="http://schemas.microsoft.com/office/2006/metadata/properties" xmlns:ns2="5f6e308b-c1fa-409d-8633-4b8824628b6a" xmlns:ns3="8e70c616-2388-4b2b-acbc-3fc015cadcd4" targetNamespace="http://schemas.microsoft.com/office/2006/metadata/properties" ma:root="true" ma:fieldsID="566b0391315402f024e1aba1906a665a" ns2:_="" ns3:_="">
    <xsd:import namespace="5f6e308b-c1fa-409d-8633-4b8824628b6a"/>
    <xsd:import namespace="8e70c616-2388-4b2b-acbc-3fc015cadcd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Date"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e308b-c1fa-409d-8633-4b8824628b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Date" ma:index="20" nillable="true" ma:displayName="Date" ma:format="Dropdown" ma:internalName="Date">
      <xsd:simpleType>
        <xsd:restriction base="dms:Lookup"/>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70c616-2388-4b2b-acbc-3fc015cadcd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49eea1-19b7-4bc3-adb7-c284a758f3ce}" ma:internalName="TaxCatchAll" ma:showField="CatchAllData" ma:web="8e70c616-2388-4b2b-acbc-3fc015cad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1D399C-3F1E-4DDE-B47D-2F726C6597AB}">
  <ds:schemaRefs>
    <ds:schemaRef ds:uri="http://schemas.microsoft.com/sharepoint/v3/contenttype/forms"/>
  </ds:schemaRefs>
</ds:datastoreItem>
</file>

<file path=customXml/itemProps2.xml><?xml version="1.0" encoding="utf-8"?>
<ds:datastoreItem xmlns:ds="http://schemas.openxmlformats.org/officeDocument/2006/customXml" ds:itemID="{380E01F4-5DFF-4500-800F-F577EFA5000F}">
  <ds:schemaRefs>
    <ds:schemaRef ds:uri="5f6e308b-c1fa-409d-8633-4b8824628b6a"/>
    <ds:schemaRef ds:uri="http://schemas.microsoft.com/office/2006/documentManagement/types"/>
    <ds:schemaRef ds:uri="http://schemas.openxmlformats.org/package/2006/metadata/core-properties"/>
    <ds:schemaRef ds:uri="http://purl.org/dc/dcmitype/"/>
    <ds:schemaRef ds:uri="http://purl.org/dc/elements/1.1/"/>
    <ds:schemaRef ds:uri="8e70c616-2388-4b2b-acbc-3fc015cadcd4"/>
    <ds:schemaRef ds:uri="http://schemas.microsoft.com/office/2006/metadata/properti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984820FA-DB5D-4598-8549-68A6310362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6e308b-c1fa-409d-8633-4b8824628b6a"/>
    <ds:schemaRef ds:uri="8e70c616-2388-4b2b-acbc-3fc015cad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 </vt:lpstr>
      <vt:lpstr>Annual Report</vt:lpstr>
      <vt:lpstr>Overview Planned Investment</vt:lpstr>
      <vt:lpstr>Dropdown Menu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Jakub</dc:creator>
  <cp:keywords/>
  <dc:description/>
  <cp:lastModifiedBy>EK Alma (CLIMA)</cp:lastModifiedBy>
  <cp:revision/>
  <dcterms:created xsi:type="dcterms:W3CDTF">2022-04-08T06:50:01Z</dcterms:created>
  <dcterms:modified xsi:type="dcterms:W3CDTF">2025-07-24T09:32:24Z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2023-07-26T10:02:37Z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86dcd4de-2c5d-4c35-b72d-b24875a03717</vt:lpwstr>
  </property>
  <property fmtid="{D5CDD505-2E9C-101B-9397-08002B2CF9AE}" pid="8" name="MSIP_Label_6bd9ddd1-4d20-43f6-abfa-fc3c07406f94_ContentBits">
    <vt:lpwstr>0</vt:lpwstr>
  </property>
  <property fmtid="{D5CDD505-2E9C-101B-9397-08002B2CF9AE}" pid="9" name="ContentTypeId">
    <vt:lpwstr>0x010100785F69E1628A2E45B60213B67CDFD033</vt:lpwstr>
  </property>
  <property fmtid="{D5CDD505-2E9C-101B-9397-08002B2CF9AE}" pid="10" name="MediaServiceImageTags">
    <vt:lpwstr/>
  </property>
  <property fmtid="{D5CDD505-2E9C-101B-9397-08002B2CF9AE}" pid="11" name="MSIP_Label_9b5154d6-21c1-415b-b061-7427a4708b37_Enabled">
    <vt:lpwstr>true</vt:lpwstr>
  </property>
  <property fmtid="{D5CDD505-2E9C-101B-9397-08002B2CF9AE}" pid="12" name="MSIP_Label_9b5154d6-21c1-415b-b061-7427a4708b37_SetDate">
    <vt:lpwstr>2025-08-01T11:27:48Z</vt:lpwstr>
  </property>
  <property fmtid="{D5CDD505-2E9C-101B-9397-08002B2CF9AE}" pid="13" name="MSIP_Label_9b5154d6-21c1-415b-b061-7427a4708b37_Method">
    <vt:lpwstr>Standard</vt:lpwstr>
  </property>
  <property fmtid="{D5CDD505-2E9C-101B-9397-08002B2CF9AE}" pid="14" name="MSIP_Label_9b5154d6-21c1-415b-b061-7427a4708b37_Name">
    <vt:lpwstr>Default Corporate Use</vt:lpwstr>
  </property>
  <property fmtid="{D5CDD505-2E9C-101B-9397-08002B2CF9AE}" pid="15" name="MSIP_Label_9b5154d6-21c1-415b-b061-7427a4708b37_SiteId">
    <vt:lpwstr>0b96d5d2-d153-4370-a2c7-8a926f24c8a1</vt:lpwstr>
  </property>
  <property fmtid="{D5CDD505-2E9C-101B-9397-08002B2CF9AE}" pid="16" name="MSIP_Label_9b5154d6-21c1-415b-b061-7427a4708b37_ActionId">
    <vt:lpwstr>0440a5b4-af3b-4d75-848b-1438c69627c5</vt:lpwstr>
  </property>
  <property fmtid="{D5CDD505-2E9C-101B-9397-08002B2CF9AE}" pid="17" name="MSIP_Label_9b5154d6-21c1-415b-b061-7427a4708b37_ContentBits">
    <vt:lpwstr>0</vt:lpwstr>
  </property>
</Properties>
</file>