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Mircea Carlan\Desktop\Energie\Fond pentru Modernizare\Raport anual\Raport FM 2024\"/>
    </mc:Choice>
  </mc:AlternateContent>
  <bookViews>
    <workbookView xWindow="2160" yWindow="2160" windowWidth="35925" windowHeight="15450" tabRatio="486" activeTab="1" xr2:uid="{00000000-000D-0000-FFFF-FFFF00000000}"/>
  </bookViews>
  <sheets>
    <sheet name="Introduction " sheetId="3" r:id="rId1"/>
    <sheet name="Annual Report" sheetId="19" r:id="rId2"/>
    <sheet name="Projects' beneficiaries" sheetId="27" r:id="rId3"/>
    <sheet name="MF 2022-1 RO 0-017" sheetId="20" r:id="rId4"/>
    <sheet name="MF 2023-1 RO 0-003" sheetId="22" r:id="rId5"/>
    <sheet name="MF 2023-1 RO 0-004" sheetId="21" r:id="rId6"/>
    <sheet name="MF 2023-1 RO 0-006" sheetId="24" r:id="rId7"/>
    <sheet name="MF 2024-2 RO 0-001" sheetId="28" r:id="rId8"/>
    <sheet name="Overview Planned Investments" sheetId="18" r:id="rId9"/>
    <sheet name="Dropdown Menu" sheetId="6" state="hidden" r:id="rId10"/>
  </sheets>
  <externalReferences>
    <externalReference r:id="rId11"/>
  </externalReferences>
  <definedNames>
    <definedName name="_xlnm._FilterDatabase" localSheetId="1" hidden="1">'Annual Report'!$A$3:$AP$47</definedName>
    <definedName name="_xlnm._FilterDatabase" localSheetId="3" hidden="1">'MF 2022-1 RO 0-017'!$A$8:$L$74</definedName>
    <definedName name="_xlnm._FilterDatabase" localSheetId="4" hidden="1">'MF 2023-1 RO 0-003'!$B$7:$N$440</definedName>
    <definedName name="_xlnm._FilterDatabase" localSheetId="6" hidden="1">'MF 2023-1 RO 0-006'!$B$8:$L$432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6" i="19" l="1"/>
  <c r="AC8" i="19" l="1"/>
  <c r="AC9" i="19"/>
  <c r="AC10" i="19"/>
  <c r="AC11" i="19"/>
  <c r="AC12" i="19"/>
  <c r="AC13" i="19"/>
  <c r="AC14" i="19"/>
  <c r="AC15" i="19"/>
  <c r="AC16" i="19"/>
  <c r="AC17" i="19"/>
  <c r="AC18" i="19"/>
  <c r="AC19" i="19"/>
  <c r="AC20" i="19"/>
  <c r="AC21" i="19"/>
  <c r="AC23" i="19"/>
  <c r="AC24" i="19"/>
  <c r="AC25" i="19"/>
  <c r="AC26" i="19"/>
  <c r="AC27" i="19"/>
  <c r="AC28" i="19"/>
  <c r="AC29" i="19"/>
  <c r="AC30" i="19"/>
  <c r="AC31" i="19"/>
  <c r="AC32" i="19"/>
  <c r="AC33" i="19"/>
  <c r="AC34" i="19"/>
  <c r="AC35" i="19"/>
  <c r="AC36" i="19"/>
  <c r="AC38" i="19"/>
  <c r="AC39" i="19"/>
  <c r="AC40" i="19"/>
  <c r="AC41" i="19"/>
  <c r="AC42" i="19"/>
  <c r="AC43" i="19"/>
  <c r="AC44" i="19"/>
  <c r="AC45" i="19"/>
  <c r="AC46" i="19"/>
  <c r="AC6" i="19"/>
  <c r="AC7" i="19"/>
  <c r="AD23" i="19"/>
  <c r="AD46" i="19"/>
  <c r="P23" i="19" l="1"/>
  <c r="O23" i="19"/>
  <c r="X34" i="19"/>
  <c r="V6" i="19" l="1"/>
  <c r="L43" i="19"/>
  <c r="K37" i="19"/>
  <c r="K47" i="19"/>
  <c r="AC47" i="19" l="1"/>
  <c r="AC37" i="19"/>
  <c r="L11" i="28"/>
  <c r="L10" i="28"/>
  <c r="L9" i="28"/>
  <c r="K12" i="28"/>
  <c r="J12" i="28"/>
  <c r="O42" i="19" s="1"/>
  <c r="I12" i="28"/>
  <c r="L12" i="28" l="1"/>
  <c r="P42" i="19" s="1"/>
  <c r="L431" i="24"/>
  <c r="L11" i="24"/>
  <c r="L12" i="24"/>
  <c r="L13" i="24"/>
  <c r="L14" i="24"/>
  <c r="L15" i="24"/>
  <c r="L16" i="24"/>
  <c r="L17" i="24"/>
  <c r="L18" i="24"/>
  <c r="L19" i="24"/>
  <c r="L20" i="24"/>
  <c r="L21" i="24"/>
  <c r="L22" i="24"/>
  <c r="L23" i="24"/>
  <c r="L24" i="24"/>
  <c r="L25" i="24"/>
  <c r="L26" i="24"/>
  <c r="L27" i="24"/>
  <c r="L28" i="24"/>
  <c r="L29" i="24"/>
  <c r="L30" i="24"/>
  <c r="L31" i="24"/>
  <c r="L32" i="24"/>
  <c r="L33" i="24"/>
  <c r="L34" i="24"/>
  <c r="L35" i="24"/>
  <c r="L36" i="24"/>
  <c r="L37" i="24"/>
  <c r="L38" i="24"/>
  <c r="L39" i="24"/>
  <c r="L40" i="24"/>
  <c r="L41" i="24"/>
  <c r="L42" i="24"/>
  <c r="L43" i="24"/>
  <c r="L44" i="24"/>
  <c r="L45" i="24"/>
  <c r="L46" i="24"/>
  <c r="L47" i="24"/>
  <c r="L48" i="24"/>
  <c r="L49" i="24"/>
  <c r="L50" i="24"/>
  <c r="L51" i="24"/>
  <c r="L52" i="24"/>
  <c r="L53" i="24"/>
  <c r="L54" i="24"/>
  <c r="L55" i="24"/>
  <c r="L56" i="24"/>
  <c r="L57" i="24"/>
  <c r="L58" i="24"/>
  <c r="L59" i="24"/>
  <c r="L60" i="24"/>
  <c r="L61" i="24"/>
  <c r="L62" i="24"/>
  <c r="L63" i="24"/>
  <c r="L64" i="24"/>
  <c r="L65" i="24"/>
  <c r="L66" i="24"/>
  <c r="L67" i="24"/>
  <c r="L68" i="24"/>
  <c r="L69" i="24"/>
  <c r="L70" i="24"/>
  <c r="L71" i="24"/>
  <c r="L72" i="24"/>
  <c r="L73" i="24"/>
  <c r="L74" i="24"/>
  <c r="L75" i="24"/>
  <c r="L76" i="24"/>
  <c r="L77" i="24"/>
  <c r="L78" i="24"/>
  <c r="L79" i="24"/>
  <c r="L80" i="24"/>
  <c r="L81" i="24"/>
  <c r="L82" i="24"/>
  <c r="L83" i="24"/>
  <c r="L84" i="24"/>
  <c r="L85" i="24"/>
  <c r="L86" i="24"/>
  <c r="L87" i="24"/>
  <c r="L88" i="24"/>
  <c r="L89" i="24"/>
  <c r="L90" i="24"/>
  <c r="L91" i="24"/>
  <c r="L92" i="24"/>
  <c r="L93" i="24"/>
  <c r="L94" i="24"/>
  <c r="L95" i="24"/>
  <c r="L96" i="24"/>
  <c r="L97" i="24"/>
  <c r="L98" i="24"/>
  <c r="L99" i="24"/>
  <c r="L100" i="24"/>
  <c r="L101" i="24"/>
  <c r="L102" i="24"/>
  <c r="L103" i="24"/>
  <c r="L104" i="24"/>
  <c r="L105" i="24"/>
  <c r="L106" i="24"/>
  <c r="L107" i="24"/>
  <c r="L108" i="24"/>
  <c r="L109" i="24"/>
  <c r="L110" i="24"/>
  <c r="L111" i="24"/>
  <c r="L112" i="24"/>
  <c r="L113" i="24"/>
  <c r="L114" i="24"/>
  <c r="L115" i="24"/>
  <c r="L116" i="24"/>
  <c r="L117" i="24"/>
  <c r="L118" i="24"/>
  <c r="L119" i="24"/>
  <c r="L120" i="24"/>
  <c r="L121" i="24"/>
  <c r="L122" i="24"/>
  <c r="L123" i="24"/>
  <c r="L124" i="24"/>
  <c r="L125" i="24"/>
  <c r="L126" i="24"/>
  <c r="L127" i="24"/>
  <c r="L128" i="24"/>
  <c r="L129" i="24"/>
  <c r="L130" i="24"/>
  <c r="L131" i="24"/>
  <c r="L132" i="24"/>
  <c r="L133" i="24"/>
  <c r="L134" i="24"/>
  <c r="L135" i="24"/>
  <c r="L136" i="24"/>
  <c r="L137" i="24"/>
  <c r="L138" i="24"/>
  <c r="L139" i="24"/>
  <c r="L140" i="24"/>
  <c r="L141" i="24"/>
  <c r="L142" i="24"/>
  <c r="L143" i="24"/>
  <c r="L144" i="24"/>
  <c r="L145" i="24"/>
  <c r="L146" i="24"/>
  <c r="L147" i="24"/>
  <c r="L148" i="24"/>
  <c r="L149" i="24"/>
  <c r="L150" i="24"/>
  <c r="L151" i="24"/>
  <c r="L152" i="24"/>
  <c r="L153" i="24"/>
  <c r="L154" i="24"/>
  <c r="L155" i="24"/>
  <c r="L156" i="24"/>
  <c r="L157" i="24"/>
  <c r="L158" i="24"/>
  <c r="L159" i="24"/>
  <c r="L160" i="24"/>
  <c r="L161" i="24"/>
  <c r="L162" i="24"/>
  <c r="L163" i="24"/>
  <c r="L164" i="24"/>
  <c r="L165" i="24"/>
  <c r="L166" i="24"/>
  <c r="L167" i="24"/>
  <c r="L168" i="24"/>
  <c r="L169" i="24"/>
  <c r="L170" i="24"/>
  <c r="L171" i="24"/>
  <c r="L172" i="24"/>
  <c r="L173" i="24"/>
  <c r="L174" i="24"/>
  <c r="L175" i="24"/>
  <c r="L176" i="24"/>
  <c r="L177" i="24"/>
  <c r="L178" i="24"/>
  <c r="L179" i="24"/>
  <c r="L180" i="24"/>
  <c r="L181" i="24"/>
  <c r="L182" i="24"/>
  <c r="L183" i="24"/>
  <c r="L184" i="24"/>
  <c r="L185" i="24"/>
  <c r="L186" i="24"/>
  <c r="L187" i="24"/>
  <c r="L188" i="24"/>
  <c r="L189" i="24"/>
  <c r="L190" i="24"/>
  <c r="L191" i="24"/>
  <c r="L192" i="24"/>
  <c r="L193" i="24"/>
  <c r="L194" i="24"/>
  <c r="L195" i="24"/>
  <c r="L196" i="24"/>
  <c r="L197" i="24"/>
  <c r="L198" i="24"/>
  <c r="L199" i="24"/>
  <c r="L200" i="24"/>
  <c r="L201" i="24"/>
  <c r="L202" i="24"/>
  <c r="L203" i="24"/>
  <c r="L204" i="24"/>
  <c r="L205" i="24"/>
  <c r="L206" i="24"/>
  <c r="L207" i="24"/>
  <c r="L208" i="24"/>
  <c r="L209" i="24"/>
  <c r="L210" i="24"/>
  <c r="L211" i="24"/>
  <c r="L212" i="24"/>
  <c r="L213" i="24"/>
  <c r="L214" i="24"/>
  <c r="L215" i="24"/>
  <c r="L216" i="24"/>
  <c r="L217" i="24"/>
  <c r="L218" i="24"/>
  <c r="L219" i="24"/>
  <c r="L220" i="24"/>
  <c r="L221" i="24"/>
  <c r="L222" i="24"/>
  <c r="L223" i="24"/>
  <c r="L224" i="24"/>
  <c r="L225" i="24"/>
  <c r="L226" i="24"/>
  <c r="L227" i="24"/>
  <c r="L228" i="24"/>
  <c r="L229" i="24"/>
  <c r="L230" i="24"/>
  <c r="L231" i="24"/>
  <c r="L232" i="24"/>
  <c r="L233" i="24"/>
  <c r="L234" i="24"/>
  <c r="L235" i="24"/>
  <c r="L236" i="24"/>
  <c r="L237" i="24"/>
  <c r="L238" i="24"/>
  <c r="L239" i="24"/>
  <c r="L240" i="24"/>
  <c r="L241" i="24"/>
  <c r="L242" i="24"/>
  <c r="L243" i="24"/>
  <c r="L244" i="24"/>
  <c r="L245" i="24"/>
  <c r="L246" i="24"/>
  <c r="L247" i="24"/>
  <c r="L248" i="24"/>
  <c r="L249" i="24"/>
  <c r="L250" i="24"/>
  <c r="L251" i="24"/>
  <c r="L252" i="24"/>
  <c r="L253" i="24"/>
  <c r="L254" i="24"/>
  <c r="L255" i="24"/>
  <c r="L256" i="24"/>
  <c r="L257" i="24"/>
  <c r="L258" i="24"/>
  <c r="L259" i="24"/>
  <c r="L260" i="24"/>
  <c r="L261" i="24"/>
  <c r="L262" i="24"/>
  <c r="L263" i="24"/>
  <c r="L264" i="24"/>
  <c r="L265" i="24"/>
  <c r="L266" i="24"/>
  <c r="L267" i="24"/>
  <c r="L268" i="24"/>
  <c r="L269" i="24"/>
  <c r="L270" i="24"/>
  <c r="L271" i="24"/>
  <c r="L272" i="24"/>
  <c r="L273" i="24"/>
  <c r="L274" i="24"/>
  <c r="L275" i="24"/>
  <c r="L276" i="24"/>
  <c r="L277" i="24"/>
  <c r="L278" i="24"/>
  <c r="L279" i="24"/>
  <c r="L280" i="24"/>
  <c r="L281" i="24"/>
  <c r="L282" i="24"/>
  <c r="L283" i="24"/>
  <c r="L284" i="24"/>
  <c r="L285" i="24"/>
  <c r="L286" i="24"/>
  <c r="L287" i="24"/>
  <c r="L288" i="24"/>
  <c r="L289" i="24"/>
  <c r="L290" i="24"/>
  <c r="L291" i="24"/>
  <c r="L292" i="24"/>
  <c r="L293" i="24"/>
  <c r="L294" i="24"/>
  <c r="L295" i="24"/>
  <c r="L296" i="24"/>
  <c r="L297" i="24"/>
  <c r="L298" i="24"/>
  <c r="L299" i="24"/>
  <c r="L300" i="24"/>
  <c r="L301" i="24"/>
  <c r="L302" i="24"/>
  <c r="L303" i="24"/>
  <c r="L304" i="24"/>
  <c r="L305" i="24"/>
  <c r="L306" i="24"/>
  <c r="L307" i="24"/>
  <c r="L308" i="24"/>
  <c r="L309" i="24"/>
  <c r="L310" i="24"/>
  <c r="L311" i="24"/>
  <c r="L312" i="24"/>
  <c r="L313" i="24"/>
  <c r="L314" i="24"/>
  <c r="L315" i="24"/>
  <c r="L316" i="24"/>
  <c r="L317" i="24"/>
  <c r="L318" i="24"/>
  <c r="L319" i="24"/>
  <c r="L320" i="24"/>
  <c r="L321" i="24"/>
  <c r="L322" i="24"/>
  <c r="L323" i="24"/>
  <c r="L324" i="24"/>
  <c r="L325" i="24"/>
  <c r="L326" i="24"/>
  <c r="L327" i="24"/>
  <c r="L328" i="24"/>
  <c r="L329" i="24"/>
  <c r="L330" i="24"/>
  <c r="L331" i="24"/>
  <c r="L332" i="24"/>
  <c r="L333" i="24"/>
  <c r="L334" i="24"/>
  <c r="L335" i="24"/>
  <c r="L336" i="24"/>
  <c r="L337" i="24"/>
  <c r="L338" i="24"/>
  <c r="L339" i="24"/>
  <c r="L340" i="24"/>
  <c r="L341" i="24"/>
  <c r="L342" i="24"/>
  <c r="L343" i="24"/>
  <c r="L344" i="24"/>
  <c r="L345" i="24"/>
  <c r="L346" i="24"/>
  <c r="L347" i="24"/>
  <c r="L348" i="24"/>
  <c r="L349" i="24"/>
  <c r="L350" i="24"/>
  <c r="L351" i="24"/>
  <c r="L352" i="24"/>
  <c r="L353" i="24"/>
  <c r="L354" i="24"/>
  <c r="L355" i="24"/>
  <c r="L356" i="24"/>
  <c r="L357" i="24"/>
  <c r="L358" i="24"/>
  <c r="L359" i="24"/>
  <c r="L360" i="24"/>
  <c r="L361" i="24"/>
  <c r="L362" i="24"/>
  <c r="L363" i="24"/>
  <c r="L364" i="24"/>
  <c r="L365" i="24"/>
  <c r="L366" i="24"/>
  <c r="L367" i="24"/>
  <c r="L368" i="24"/>
  <c r="L369" i="24"/>
  <c r="L370" i="24"/>
  <c r="L371" i="24"/>
  <c r="L372" i="24"/>
  <c r="L373" i="24"/>
  <c r="L374" i="24"/>
  <c r="L375" i="24"/>
  <c r="L376" i="24"/>
  <c r="L377" i="24"/>
  <c r="L378" i="24"/>
  <c r="L379" i="24"/>
  <c r="L380" i="24"/>
  <c r="L381" i="24"/>
  <c r="L382" i="24"/>
  <c r="L383" i="24"/>
  <c r="L384" i="24"/>
  <c r="L385" i="24"/>
  <c r="L386" i="24"/>
  <c r="L387" i="24"/>
  <c r="L388" i="24"/>
  <c r="L389" i="24"/>
  <c r="L390" i="24"/>
  <c r="L391" i="24"/>
  <c r="L392" i="24"/>
  <c r="L393" i="24"/>
  <c r="L394" i="24"/>
  <c r="L395" i="24"/>
  <c r="L396" i="24"/>
  <c r="L397" i="24"/>
  <c r="L398" i="24"/>
  <c r="L399" i="24"/>
  <c r="L400" i="24"/>
  <c r="L401" i="24"/>
  <c r="L402" i="24"/>
  <c r="L403" i="24"/>
  <c r="L404" i="24"/>
  <c r="L405" i="24"/>
  <c r="L406" i="24"/>
  <c r="L407" i="24"/>
  <c r="L408" i="24"/>
  <c r="L409" i="24"/>
  <c r="L410" i="24"/>
  <c r="L411" i="24"/>
  <c r="L412" i="24"/>
  <c r="L413" i="24"/>
  <c r="L414" i="24"/>
  <c r="L415" i="24"/>
  <c r="L416" i="24"/>
  <c r="L417" i="24"/>
  <c r="L418" i="24"/>
  <c r="L419" i="24"/>
  <c r="L420" i="24"/>
  <c r="L421" i="24"/>
  <c r="L422" i="24"/>
  <c r="L423" i="24"/>
  <c r="L424" i="24"/>
  <c r="L425" i="24"/>
  <c r="L426" i="24"/>
  <c r="L427" i="24"/>
  <c r="L428" i="24"/>
  <c r="L429" i="24"/>
  <c r="L430" i="24"/>
  <c r="L10" i="24"/>
  <c r="L9" i="24"/>
  <c r="J431"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44" i="24"/>
  <c r="J45" i="24"/>
  <c r="J46" i="24"/>
  <c r="J47" i="24"/>
  <c r="J48" i="24"/>
  <c r="J49" i="24"/>
  <c r="J50" i="24"/>
  <c r="J51" i="24"/>
  <c r="J52" i="24"/>
  <c r="J53" i="24"/>
  <c r="J54" i="24"/>
  <c r="J55" i="24"/>
  <c r="J56" i="24"/>
  <c r="J57" i="24"/>
  <c r="J58" i="24"/>
  <c r="J59" i="24"/>
  <c r="J60" i="24"/>
  <c r="J61" i="24"/>
  <c r="J62" i="24"/>
  <c r="J63" i="24"/>
  <c r="J64" i="24"/>
  <c r="J65" i="24"/>
  <c r="J66" i="24"/>
  <c r="J67" i="24"/>
  <c r="J68" i="24"/>
  <c r="J69" i="24"/>
  <c r="J70" i="24"/>
  <c r="J71" i="24"/>
  <c r="J72" i="24"/>
  <c r="J73" i="24"/>
  <c r="J74" i="24"/>
  <c r="J75" i="24"/>
  <c r="J76" i="24"/>
  <c r="J77" i="24"/>
  <c r="J78" i="24"/>
  <c r="J79" i="24"/>
  <c r="J80" i="24"/>
  <c r="J81" i="24"/>
  <c r="J82" i="24"/>
  <c r="J83" i="24"/>
  <c r="J84" i="24"/>
  <c r="J85" i="24"/>
  <c r="J86" i="24"/>
  <c r="J87" i="24"/>
  <c r="J88" i="24"/>
  <c r="J89" i="24"/>
  <c r="J90" i="24"/>
  <c r="J91" i="24"/>
  <c r="J92" i="24"/>
  <c r="J93" i="24"/>
  <c r="J94" i="24"/>
  <c r="J95" i="24"/>
  <c r="J96" i="24"/>
  <c r="J97" i="24"/>
  <c r="J98" i="24"/>
  <c r="J99" i="24"/>
  <c r="J100" i="24"/>
  <c r="J101" i="24"/>
  <c r="J102" i="24"/>
  <c r="J103" i="24"/>
  <c r="J104" i="24"/>
  <c r="J105" i="24"/>
  <c r="J106" i="24"/>
  <c r="J107" i="24"/>
  <c r="J108" i="24"/>
  <c r="J109" i="24"/>
  <c r="J110" i="24"/>
  <c r="J111" i="24"/>
  <c r="J112" i="24"/>
  <c r="J113" i="24"/>
  <c r="J114" i="24"/>
  <c r="J115" i="24"/>
  <c r="J116" i="24"/>
  <c r="J117" i="24"/>
  <c r="J118" i="24"/>
  <c r="J119" i="24"/>
  <c r="J120" i="24"/>
  <c r="J121" i="24"/>
  <c r="J122" i="24"/>
  <c r="J123" i="24"/>
  <c r="J124" i="24"/>
  <c r="J125" i="24"/>
  <c r="J126" i="24"/>
  <c r="J127" i="24"/>
  <c r="J128" i="24"/>
  <c r="J129" i="24"/>
  <c r="J130" i="24"/>
  <c r="J131" i="24"/>
  <c r="J132" i="24"/>
  <c r="J133" i="24"/>
  <c r="J134" i="24"/>
  <c r="J135" i="24"/>
  <c r="J136" i="24"/>
  <c r="J137" i="24"/>
  <c r="J138" i="24"/>
  <c r="J139" i="24"/>
  <c r="J140" i="24"/>
  <c r="J141" i="24"/>
  <c r="J142" i="24"/>
  <c r="J143" i="24"/>
  <c r="J144" i="24"/>
  <c r="J145" i="24"/>
  <c r="J146" i="24"/>
  <c r="J147" i="24"/>
  <c r="J148" i="24"/>
  <c r="J149" i="24"/>
  <c r="J150" i="24"/>
  <c r="J151" i="24"/>
  <c r="J152" i="24"/>
  <c r="J153" i="24"/>
  <c r="J154" i="24"/>
  <c r="J155" i="24"/>
  <c r="J156" i="24"/>
  <c r="J157" i="24"/>
  <c r="J158" i="24"/>
  <c r="J159" i="24"/>
  <c r="J160" i="24"/>
  <c r="J161" i="24"/>
  <c r="J162" i="24"/>
  <c r="J163" i="24"/>
  <c r="J164" i="24"/>
  <c r="J165" i="24"/>
  <c r="J166" i="24"/>
  <c r="J167" i="24"/>
  <c r="J168" i="24"/>
  <c r="J169" i="24"/>
  <c r="J170" i="24"/>
  <c r="J171" i="24"/>
  <c r="J172" i="24"/>
  <c r="J173" i="24"/>
  <c r="J174" i="24"/>
  <c r="J175" i="24"/>
  <c r="J176" i="24"/>
  <c r="J177" i="24"/>
  <c r="J178" i="24"/>
  <c r="J179" i="24"/>
  <c r="J180" i="24"/>
  <c r="J181" i="24"/>
  <c r="J182" i="24"/>
  <c r="J183" i="24"/>
  <c r="J184" i="24"/>
  <c r="J185" i="24"/>
  <c r="J186" i="24"/>
  <c r="J187" i="24"/>
  <c r="J188" i="24"/>
  <c r="J189" i="24"/>
  <c r="J190" i="24"/>
  <c r="J191" i="24"/>
  <c r="J192" i="24"/>
  <c r="J193" i="24"/>
  <c r="J194" i="24"/>
  <c r="J195" i="24"/>
  <c r="J196" i="24"/>
  <c r="J197" i="24"/>
  <c r="J198" i="24"/>
  <c r="J199" i="24"/>
  <c r="J200" i="24"/>
  <c r="J201" i="24"/>
  <c r="J202" i="24"/>
  <c r="J203" i="24"/>
  <c r="J204" i="24"/>
  <c r="J205" i="24"/>
  <c r="J206" i="24"/>
  <c r="J207" i="24"/>
  <c r="J208" i="24"/>
  <c r="J209" i="24"/>
  <c r="J210" i="24"/>
  <c r="J211" i="24"/>
  <c r="J212" i="24"/>
  <c r="J213" i="24"/>
  <c r="J214" i="24"/>
  <c r="J215" i="24"/>
  <c r="J216" i="24"/>
  <c r="J217" i="24"/>
  <c r="J218" i="24"/>
  <c r="J219" i="24"/>
  <c r="J220" i="24"/>
  <c r="J221" i="24"/>
  <c r="J222" i="24"/>
  <c r="J223" i="24"/>
  <c r="J224" i="24"/>
  <c r="J225" i="24"/>
  <c r="J226" i="24"/>
  <c r="J227" i="24"/>
  <c r="J228" i="24"/>
  <c r="J229" i="24"/>
  <c r="J230" i="24"/>
  <c r="J231" i="24"/>
  <c r="J232" i="24"/>
  <c r="J233" i="24"/>
  <c r="J234" i="24"/>
  <c r="J235" i="24"/>
  <c r="J236" i="24"/>
  <c r="J237" i="24"/>
  <c r="J238" i="24"/>
  <c r="J239" i="24"/>
  <c r="J240" i="24"/>
  <c r="J241" i="24"/>
  <c r="J242" i="24"/>
  <c r="J243" i="24"/>
  <c r="J244" i="24"/>
  <c r="J245" i="24"/>
  <c r="J246" i="24"/>
  <c r="J247" i="24"/>
  <c r="J248" i="24"/>
  <c r="J249" i="24"/>
  <c r="J250" i="24"/>
  <c r="J251" i="24"/>
  <c r="J252" i="24"/>
  <c r="J253" i="24"/>
  <c r="J254" i="24"/>
  <c r="J255" i="24"/>
  <c r="J256" i="24"/>
  <c r="J257" i="24"/>
  <c r="J258" i="24"/>
  <c r="J259" i="24"/>
  <c r="J260" i="24"/>
  <c r="J261" i="24"/>
  <c r="J262" i="24"/>
  <c r="J263" i="24"/>
  <c r="J264" i="24"/>
  <c r="J265" i="24"/>
  <c r="J266" i="24"/>
  <c r="J267" i="24"/>
  <c r="J268" i="24"/>
  <c r="J269" i="24"/>
  <c r="J270" i="24"/>
  <c r="J271" i="24"/>
  <c r="J272" i="24"/>
  <c r="J273" i="24"/>
  <c r="J274" i="24"/>
  <c r="J275" i="24"/>
  <c r="J276" i="24"/>
  <c r="J277" i="24"/>
  <c r="J278" i="24"/>
  <c r="J279" i="24"/>
  <c r="J280" i="24"/>
  <c r="J281" i="24"/>
  <c r="J282" i="24"/>
  <c r="J283" i="24"/>
  <c r="J284" i="24"/>
  <c r="J285" i="24"/>
  <c r="J286" i="24"/>
  <c r="J287" i="24"/>
  <c r="J288" i="24"/>
  <c r="J289" i="24"/>
  <c r="J290" i="24"/>
  <c r="J291" i="24"/>
  <c r="J292" i="24"/>
  <c r="J293" i="24"/>
  <c r="J294" i="24"/>
  <c r="J295" i="24"/>
  <c r="J296" i="24"/>
  <c r="J297" i="24"/>
  <c r="J298" i="24"/>
  <c r="J299" i="24"/>
  <c r="J300" i="24"/>
  <c r="J301" i="24"/>
  <c r="J302" i="24"/>
  <c r="J303" i="24"/>
  <c r="J304" i="24"/>
  <c r="J305" i="24"/>
  <c r="J306" i="24"/>
  <c r="J307" i="24"/>
  <c r="J308" i="24"/>
  <c r="J309" i="24"/>
  <c r="J310" i="24"/>
  <c r="J311" i="24"/>
  <c r="J312" i="24"/>
  <c r="J313" i="24"/>
  <c r="J314" i="24"/>
  <c r="J315" i="24"/>
  <c r="J316" i="24"/>
  <c r="J317" i="24"/>
  <c r="J318" i="24"/>
  <c r="J319" i="24"/>
  <c r="J320" i="24"/>
  <c r="J321" i="24"/>
  <c r="J322" i="24"/>
  <c r="J323" i="24"/>
  <c r="J324" i="24"/>
  <c r="J325" i="24"/>
  <c r="J326" i="24"/>
  <c r="J327" i="24"/>
  <c r="J328" i="24"/>
  <c r="J329" i="24"/>
  <c r="J330" i="24"/>
  <c r="J331" i="24"/>
  <c r="J332" i="24"/>
  <c r="J333" i="24"/>
  <c r="J334" i="24"/>
  <c r="J335" i="24"/>
  <c r="J336" i="24"/>
  <c r="J337" i="24"/>
  <c r="J338" i="24"/>
  <c r="J339" i="24"/>
  <c r="J340" i="24"/>
  <c r="J341" i="24"/>
  <c r="J342" i="24"/>
  <c r="J343" i="24"/>
  <c r="J344" i="24"/>
  <c r="J345" i="24"/>
  <c r="J346" i="24"/>
  <c r="J347" i="24"/>
  <c r="J348" i="24"/>
  <c r="J349" i="24"/>
  <c r="J350" i="24"/>
  <c r="J351" i="24"/>
  <c r="J352" i="24"/>
  <c r="J353" i="24"/>
  <c r="J354" i="24"/>
  <c r="J355" i="24"/>
  <c r="J356" i="24"/>
  <c r="J357" i="24"/>
  <c r="J358" i="24"/>
  <c r="J359" i="24"/>
  <c r="J360" i="24"/>
  <c r="J361" i="24"/>
  <c r="J362" i="24"/>
  <c r="J363" i="24"/>
  <c r="J364" i="24"/>
  <c r="J365" i="24"/>
  <c r="J366" i="24"/>
  <c r="J367" i="24"/>
  <c r="J368" i="24"/>
  <c r="J369" i="24"/>
  <c r="J370" i="24"/>
  <c r="J371" i="24"/>
  <c r="J372" i="24"/>
  <c r="J373" i="24"/>
  <c r="J374" i="24"/>
  <c r="J375" i="24"/>
  <c r="J376" i="24"/>
  <c r="J377" i="24"/>
  <c r="J378" i="24"/>
  <c r="J379" i="24"/>
  <c r="J380" i="24"/>
  <c r="J381" i="24"/>
  <c r="J382" i="24"/>
  <c r="J383" i="24"/>
  <c r="J384" i="24"/>
  <c r="J385" i="24"/>
  <c r="J386" i="24"/>
  <c r="J387" i="24"/>
  <c r="J388" i="24"/>
  <c r="J389" i="24"/>
  <c r="J390" i="24"/>
  <c r="J391" i="24"/>
  <c r="J392" i="24"/>
  <c r="J393" i="24"/>
  <c r="J394" i="24"/>
  <c r="J395" i="24"/>
  <c r="J396" i="24"/>
  <c r="J397" i="24"/>
  <c r="J398" i="24"/>
  <c r="J399" i="24"/>
  <c r="J400" i="24"/>
  <c r="J401" i="24"/>
  <c r="J402" i="24"/>
  <c r="J403" i="24"/>
  <c r="J404" i="24"/>
  <c r="J405" i="24"/>
  <c r="J406" i="24"/>
  <c r="J407" i="24"/>
  <c r="J408" i="24"/>
  <c r="J409" i="24"/>
  <c r="J410" i="24"/>
  <c r="J411" i="24"/>
  <c r="J412" i="24"/>
  <c r="J413" i="24"/>
  <c r="J414" i="24"/>
  <c r="J415" i="24"/>
  <c r="J416" i="24"/>
  <c r="J417" i="24"/>
  <c r="J418" i="24"/>
  <c r="J419" i="24"/>
  <c r="J420" i="24"/>
  <c r="J421" i="24"/>
  <c r="J422" i="24"/>
  <c r="J423" i="24"/>
  <c r="J424" i="24"/>
  <c r="J425" i="24"/>
  <c r="J426" i="24"/>
  <c r="J427" i="24"/>
  <c r="J428" i="24"/>
  <c r="J429" i="24"/>
  <c r="J430" i="24"/>
  <c r="J10" i="24"/>
  <c r="J9" i="24"/>
  <c r="L13" i="21" l="1"/>
  <c r="L12" i="21"/>
  <c r="L11" i="21"/>
  <c r="L10" i="21"/>
  <c r="L9" i="21"/>
  <c r="J13" i="21"/>
  <c r="J12" i="21"/>
  <c r="J11" i="21"/>
  <c r="J10" i="21"/>
  <c r="J9" i="21"/>
  <c r="L439" i="22"/>
  <c r="L438" i="22"/>
  <c r="L437" i="22"/>
  <c r="L436" i="22"/>
  <c r="L435" i="22"/>
  <c r="L434" i="22"/>
  <c r="L433" i="22"/>
  <c r="L432" i="22"/>
  <c r="L431" i="22"/>
  <c r="L430" i="22"/>
  <c r="L429" i="22"/>
  <c r="L428" i="22"/>
  <c r="L427" i="22"/>
  <c r="L426" i="22"/>
  <c r="L425" i="22"/>
  <c r="L424" i="22"/>
  <c r="L423" i="22"/>
  <c r="L422" i="22"/>
  <c r="L421" i="22"/>
  <c r="L420" i="22"/>
  <c r="L419" i="22"/>
  <c r="L418" i="22"/>
  <c r="L417" i="22"/>
  <c r="L416" i="22"/>
  <c r="L415" i="22"/>
  <c r="L414" i="22"/>
  <c r="L413" i="22"/>
  <c r="L412" i="22"/>
  <c r="L411" i="22"/>
  <c r="L410" i="22"/>
  <c r="L409" i="22"/>
  <c r="L408" i="22"/>
  <c r="L407" i="22"/>
  <c r="L406" i="22"/>
  <c r="L405" i="22"/>
  <c r="L404" i="22"/>
  <c r="L403" i="22"/>
  <c r="L402" i="22"/>
  <c r="L401" i="22"/>
  <c r="L400" i="22"/>
  <c r="L399" i="22"/>
  <c r="L398" i="22"/>
  <c r="L397" i="22"/>
  <c r="L396" i="22"/>
  <c r="L395" i="22"/>
  <c r="L394" i="22"/>
  <c r="L393" i="22"/>
  <c r="L392" i="22"/>
  <c r="L391" i="22"/>
  <c r="L390" i="22"/>
  <c r="L389" i="22"/>
  <c r="L388" i="22"/>
  <c r="L387" i="22"/>
  <c r="L386" i="22"/>
  <c r="L385" i="22"/>
  <c r="L384" i="22"/>
  <c r="L383" i="22"/>
  <c r="L382" i="22"/>
  <c r="L381" i="22"/>
  <c r="L380" i="22"/>
  <c r="L379" i="22"/>
  <c r="L378" i="22"/>
  <c r="L377" i="22"/>
  <c r="L376" i="22"/>
  <c r="L375" i="22"/>
  <c r="L374" i="22"/>
  <c r="L373" i="22"/>
  <c r="L372" i="22"/>
  <c r="L371" i="22"/>
  <c r="L370" i="22"/>
  <c r="L369" i="22"/>
  <c r="L368" i="22"/>
  <c r="L367" i="22"/>
  <c r="L366" i="22"/>
  <c r="L365" i="22"/>
  <c r="L364" i="22"/>
  <c r="L363" i="22"/>
  <c r="L362" i="22"/>
  <c r="L361" i="22"/>
  <c r="L360" i="22"/>
  <c r="L359" i="22"/>
  <c r="L358" i="22"/>
  <c r="L357" i="22"/>
  <c r="L356" i="22"/>
  <c r="L355" i="22"/>
  <c r="L354" i="22"/>
  <c r="L353" i="22"/>
  <c r="L352" i="22"/>
  <c r="L351" i="22"/>
  <c r="L350" i="22"/>
  <c r="L349" i="22"/>
  <c r="L348" i="22"/>
  <c r="L347" i="22"/>
  <c r="L346" i="22"/>
  <c r="L345" i="22"/>
  <c r="L344" i="22"/>
  <c r="L343" i="22"/>
  <c r="L342" i="22"/>
  <c r="L341" i="22"/>
  <c r="L340" i="22"/>
  <c r="L339" i="22"/>
  <c r="L338" i="22"/>
  <c r="L337" i="22"/>
  <c r="L336" i="22"/>
  <c r="L335" i="22"/>
  <c r="L334" i="22"/>
  <c r="L333" i="22"/>
  <c r="L332" i="22"/>
  <c r="L331" i="22"/>
  <c r="L330" i="22"/>
  <c r="L329" i="22"/>
  <c r="L328" i="22"/>
  <c r="L327" i="22"/>
  <c r="L326" i="22"/>
  <c r="L325" i="22"/>
  <c r="L324" i="22"/>
  <c r="L323" i="22"/>
  <c r="L322" i="22"/>
  <c r="L321" i="22"/>
  <c r="L320" i="22"/>
  <c r="L319" i="22"/>
  <c r="L318" i="22"/>
  <c r="L317" i="22"/>
  <c r="L316" i="22"/>
  <c r="L315" i="22"/>
  <c r="L314" i="22"/>
  <c r="L313" i="22"/>
  <c r="L312" i="22"/>
  <c r="L311" i="22"/>
  <c r="L310" i="22"/>
  <c r="L309" i="22"/>
  <c r="L308" i="22"/>
  <c r="L307" i="22"/>
  <c r="L306" i="22"/>
  <c r="L305" i="22"/>
  <c r="L304" i="22"/>
  <c r="L303" i="22"/>
  <c r="L302" i="22"/>
  <c r="L301" i="22"/>
  <c r="L300" i="22"/>
  <c r="L299" i="22"/>
  <c r="L298" i="22"/>
  <c r="L297" i="22"/>
  <c r="L296" i="22"/>
  <c r="L295" i="22"/>
  <c r="L294" i="22"/>
  <c r="L293" i="22"/>
  <c r="L292" i="22"/>
  <c r="L291" i="22"/>
  <c r="L290" i="22"/>
  <c r="L289" i="22"/>
  <c r="L288" i="22"/>
  <c r="L287" i="22"/>
  <c r="L286" i="22"/>
  <c r="L285" i="22"/>
  <c r="L284" i="22"/>
  <c r="L283" i="22"/>
  <c r="L282" i="22"/>
  <c r="L281" i="22"/>
  <c r="L280" i="22"/>
  <c r="L279" i="22"/>
  <c r="L278" i="22"/>
  <c r="L277" i="22"/>
  <c r="L276" i="22"/>
  <c r="L275" i="22"/>
  <c r="L274" i="22"/>
  <c r="L273" i="22"/>
  <c r="L272" i="22"/>
  <c r="L271" i="22"/>
  <c r="L270" i="22"/>
  <c r="L269" i="22"/>
  <c r="L268" i="22"/>
  <c r="L267" i="22"/>
  <c r="L266" i="22"/>
  <c r="L265" i="22"/>
  <c r="L264" i="22"/>
  <c r="L263" i="22"/>
  <c r="L262" i="22"/>
  <c r="L261" i="22"/>
  <c r="L260" i="22"/>
  <c r="L259" i="22"/>
  <c r="L258" i="22"/>
  <c r="L257" i="22"/>
  <c r="L256" i="22"/>
  <c r="L255" i="22"/>
  <c r="L254" i="22"/>
  <c r="L253" i="22"/>
  <c r="L252" i="22"/>
  <c r="L251" i="22"/>
  <c r="L250" i="22"/>
  <c r="L249" i="22"/>
  <c r="L248" i="22"/>
  <c r="L247" i="22"/>
  <c r="L246" i="22"/>
  <c r="L245" i="22"/>
  <c r="L244" i="22"/>
  <c r="L243" i="22"/>
  <c r="L242" i="22"/>
  <c r="L241" i="22"/>
  <c r="L240" i="22"/>
  <c r="L239" i="22"/>
  <c r="L238" i="22"/>
  <c r="L237" i="22"/>
  <c r="L236" i="22"/>
  <c r="L235" i="22"/>
  <c r="L234" i="22"/>
  <c r="L233" i="22"/>
  <c r="L232" i="22"/>
  <c r="L231" i="22"/>
  <c r="L230" i="22"/>
  <c r="L229" i="22"/>
  <c r="L228" i="22"/>
  <c r="L227" i="22"/>
  <c r="L226" i="22"/>
  <c r="L225" i="22"/>
  <c r="L224" i="22"/>
  <c r="L223" i="22"/>
  <c r="L222" i="22"/>
  <c r="L221" i="22"/>
  <c r="L220" i="22"/>
  <c r="L219" i="22"/>
  <c r="L218" i="22"/>
  <c r="L217" i="22"/>
  <c r="L216" i="22"/>
  <c r="L215" i="22"/>
  <c r="L214" i="22"/>
  <c r="L213" i="22"/>
  <c r="L212" i="22"/>
  <c r="L211" i="22"/>
  <c r="L210" i="22"/>
  <c r="L209" i="22"/>
  <c r="L208" i="22"/>
  <c r="L207" i="22"/>
  <c r="L206" i="22"/>
  <c r="L204" i="22"/>
  <c r="L203" i="22"/>
  <c r="L202" i="22"/>
  <c r="L201" i="22"/>
  <c r="L200" i="22"/>
  <c r="L199" i="22"/>
  <c r="L198" i="22"/>
  <c r="L197" i="22"/>
  <c r="L195" i="22"/>
  <c r="L194" i="22"/>
  <c r="L193" i="22"/>
  <c r="L192" i="22"/>
  <c r="L191" i="22"/>
  <c r="L190" i="22"/>
  <c r="L189" i="22"/>
  <c r="L188" i="22"/>
  <c r="L187" i="22"/>
  <c r="L186" i="22"/>
  <c r="L185" i="22"/>
  <c r="L184" i="22"/>
  <c r="L183" i="22"/>
  <c r="L182" i="22"/>
  <c r="L181" i="22"/>
  <c r="L180" i="22"/>
  <c r="L179" i="22"/>
  <c r="L178" i="22"/>
  <c r="L177" i="22"/>
  <c r="L176" i="22"/>
  <c r="L175" i="22"/>
  <c r="L174" i="22"/>
  <c r="L173" i="22"/>
  <c r="L172" i="22"/>
  <c r="L171" i="22"/>
  <c r="L170" i="22"/>
  <c r="L169" i="22"/>
  <c r="L168" i="22"/>
  <c r="L166" i="22"/>
  <c r="L165" i="22"/>
  <c r="L164" i="22"/>
  <c r="L163" i="22"/>
  <c r="L162" i="22"/>
  <c r="L161" i="22"/>
  <c r="L160" i="22"/>
  <c r="L159" i="22"/>
  <c r="L158" i="22"/>
  <c r="L157" i="22"/>
  <c r="L156" i="22"/>
  <c r="L155" i="22"/>
  <c r="L152" i="22"/>
  <c r="L151" i="22"/>
  <c r="L150" i="22"/>
  <c r="L149" i="22"/>
  <c r="L148" i="22"/>
  <c r="L147" i="22"/>
  <c r="L146" i="22"/>
  <c r="L145" i="22"/>
  <c r="L144" i="22"/>
  <c r="L143" i="22"/>
  <c r="L142" i="22"/>
  <c r="L141" i="22"/>
  <c r="L140" i="22"/>
  <c r="L139" i="22"/>
  <c r="L138" i="22"/>
  <c r="L137" i="22"/>
  <c r="L136" i="22"/>
  <c r="L135" i="22"/>
  <c r="L134" i="22"/>
  <c r="L133" i="22"/>
  <c r="L132" i="22"/>
  <c r="L131" i="22"/>
  <c r="L130" i="22"/>
  <c r="L129" i="22"/>
  <c r="L128" i="22"/>
  <c r="L127" i="22"/>
  <c r="L126" i="22"/>
  <c r="L125" i="22"/>
  <c r="L124" i="22"/>
  <c r="L123" i="22"/>
  <c r="L121" i="22"/>
  <c r="L120" i="22"/>
  <c r="L119" i="22"/>
  <c r="L118" i="22"/>
  <c r="L117" i="22"/>
  <c r="L116" i="22"/>
  <c r="L115" i="22"/>
  <c r="L113" i="22"/>
  <c r="L112" i="22"/>
  <c r="L111" i="22"/>
  <c r="L110" i="22"/>
  <c r="L109" i="22"/>
  <c r="L108" i="22"/>
  <c r="L107" i="22"/>
  <c r="L106" i="22"/>
  <c r="L105" i="22"/>
  <c r="L104" i="22"/>
  <c r="L103" i="22"/>
  <c r="L102" i="22"/>
  <c r="L101" i="22"/>
  <c r="L100" i="22"/>
  <c r="L99" i="22"/>
  <c r="L98" i="22"/>
  <c r="L97" i="22"/>
  <c r="L96" i="22"/>
  <c r="L95" i="22"/>
  <c r="L94" i="22"/>
  <c r="L93" i="22"/>
  <c r="L92" i="22"/>
  <c r="L91" i="22"/>
  <c r="L90" i="22"/>
  <c r="L88" i="22"/>
  <c r="L87" i="22"/>
  <c r="L86" i="22"/>
  <c r="L85" i="22"/>
  <c r="L84" i="22"/>
  <c r="L83" i="22"/>
  <c r="L82" i="22"/>
  <c r="L80" i="22"/>
  <c r="L79" i="22"/>
  <c r="L78" i="22"/>
  <c r="L77" i="22"/>
  <c r="L76" i="22"/>
  <c r="L75" i="22"/>
  <c r="L74" i="22"/>
  <c r="L73" i="22"/>
  <c r="L72" i="22"/>
  <c r="L71" i="22"/>
  <c r="L70" i="22"/>
  <c r="L69" i="22"/>
  <c r="L68" i="22"/>
  <c r="L67" i="22"/>
  <c r="L66" i="22"/>
  <c r="L65" i="22"/>
  <c r="L64" i="22"/>
  <c r="L62" i="22"/>
  <c r="L61" i="22"/>
  <c r="L60" i="22"/>
  <c r="L59" i="22"/>
  <c r="L58" i="22"/>
  <c r="L57" i="22"/>
  <c r="L56" i="22"/>
  <c r="L55" i="22"/>
  <c r="L54" i="22"/>
  <c r="L53" i="22"/>
  <c r="L52" i="22"/>
  <c r="L51" i="22"/>
  <c r="L50" i="22"/>
  <c r="L49" i="22"/>
  <c r="L48" i="22"/>
  <c r="L47" i="22"/>
  <c r="L46" i="22"/>
  <c r="L45" i="22"/>
  <c r="L44" i="22"/>
  <c r="L42" i="22"/>
  <c r="L41" i="22"/>
  <c r="L40" i="22"/>
  <c r="L36" i="22"/>
  <c r="L37" i="22"/>
  <c r="L38" i="22"/>
  <c r="L35" i="22"/>
  <c r="L34" i="22"/>
  <c r="L33" i="22"/>
  <c r="L32" i="22"/>
  <c r="L31" i="22"/>
  <c r="L29" i="22"/>
  <c r="L27" i="22"/>
  <c r="L26" i="22"/>
  <c r="L25" i="22"/>
  <c r="L24" i="22"/>
  <c r="L23" i="22"/>
  <c r="L22" i="22"/>
  <c r="L20" i="22"/>
  <c r="L19" i="22"/>
  <c r="L18" i="22"/>
  <c r="L17" i="22"/>
  <c r="L16" i="22"/>
  <c r="L15" i="22"/>
  <c r="L205" i="22"/>
  <c r="L196" i="22"/>
  <c r="L167" i="22"/>
  <c r="L154" i="22"/>
  <c r="L114" i="22"/>
  <c r="L89" i="22"/>
  <c r="L81" i="22"/>
  <c r="L63" i="22"/>
  <c r="L43" i="22"/>
  <c r="L39" i="22"/>
  <c r="L30" i="22"/>
  <c r="L12" i="22"/>
  <c r="L11" i="22"/>
  <c r="L10" i="22"/>
  <c r="L122" i="22"/>
  <c r="L153" i="22"/>
  <c r="L28" i="22"/>
  <c r="L21" i="22"/>
  <c r="L14" i="22"/>
  <c r="L9" i="22"/>
  <c r="J439" i="22"/>
  <c r="J11" i="22"/>
  <c r="J12" i="22"/>
  <c r="J13" i="22"/>
  <c r="J14" i="22"/>
  <c r="J15" i="22"/>
  <c r="J16"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70" i="22"/>
  <c r="J271" i="22"/>
  <c r="J272" i="22"/>
  <c r="J273" i="22"/>
  <c r="J274" i="22"/>
  <c r="J275" i="22"/>
  <c r="J276" i="22"/>
  <c r="J277" i="22"/>
  <c r="J278" i="22"/>
  <c r="J279" i="22"/>
  <c r="J280" i="22"/>
  <c r="J281" i="22"/>
  <c r="J282" i="22"/>
  <c r="J283" i="22"/>
  <c r="J284" i="22"/>
  <c r="J285" i="22"/>
  <c r="J286" i="22"/>
  <c r="J287" i="22"/>
  <c r="J288" i="22"/>
  <c r="J289" i="22"/>
  <c r="J290" i="22"/>
  <c r="J291" i="22"/>
  <c r="J292" i="22"/>
  <c r="J293" i="22"/>
  <c r="J294" i="22"/>
  <c r="J295" i="22"/>
  <c r="J296" i="22"/>
  <c r="J297" i="22"/>
  <c r="J298" i="22"/>
  <c r="J299" i="22"/>
  <c r="J300" i="22"/>
  <c r="J301" i="22"/>
  <c r="J302" i="22"/>
  <c r="J303" i="22"/>
  <c r="J304" i="22"/>
  <c r="J305" i="22"/>
  <c r="J306" i="22"/>
  <c r="J307" i="22"/>
  <c r="J308" i="22"/>
  <c r="J309" i="22"/>
  <c r="J310" i="22"/>
  <c r="J311" i="22"/>
  <c r="J312" i="22"/>
  <c r="J313" i="22"/>
  <c r="J314" i="22"/>
  <c r="J315" i="22"/>
  <c r="J316" i="22"/>
  <c r="J317" i="22"/>
  <c r="J318" i="22"/>
  <c r="J319" i="22"/>
  <c r="J320" i="22"/>
  <c r="J321" i="22"/>
  <c r="J322" i="22"/>
  <c r="J323" i="22"/>
  <c r="J324" i="22"/>
  <c r="J325" i="22"/>
  <c r="J326" i="22"/>
  <c r="J327" i="22"/>
  <c r="J328" i="22"/>
  <c r="J329" i="22"/>
  <c r="J330" i="22"/>
  <c r="J331" i="22"/>
  <c r="J332" i="22"/>
  <c r="J333" i="22"/>
  <c r="J334" i="22"/>
  <c r="J335" i="22"/>
  <c r="J336" i="22"/>
  <c r="J337" i="22"/>
  <c r="J338" i="22"/>
  <c r="J339" i="22"/>
  <c r="J340" i="22"/>
  <c r="J341" i="22"/>
  <c r="J342" i="22"/>
  <c r="J343" i="22"/>
  <c r="J344" i="22"/>
  <c r="J345" i="22"/>
  <c r="J346" i="22"/>
  <c r="J347" i="22"/>
  <c r="J348" i="22"/>
  <c r="J349" i="22"/>
  <c r="J350" i="22"/>
  <c r="J351" i="22"/>
  <c r="J352" i="22"/>
  <c r="J353" i="22"/>
  <c r="J354" i="22"/>
  <c r="J355" i="22"/>
  <c r="J356" i="22"/>
  <c r="J357" i="22"/>
  <c r="J358" i="22"/>
  <c r="J359" i="22"/>
  <c r="J360" i="22"/>
  <c r="J361" i="22"/>
  <c r="J362" i="22"/>
  <c r="J363" i="22"/>
  <c r="J364" i="22"/>
  <c r="J365" i="22"/>
  <c r="J366" i="22"/>
  <c r="J367" i="22"/>
  <c r="J368" i="22"/>
  <c r="J369" i="22"/>
  <c r="J370" i="22"/>
  <c r="J371" i="22"/>
  <c r="J372" i="22"/>
  <c r="J373" i="22"/>
  <c r="J374" i="22"/>
  <c r="J375" i="22"/>
  <c r="J376" i="22"/>
  <c r="J377" i="22"/>
  <c r="J378" i="22"/>
  <c r="J379" i="22"/>
  <c r="J380" i="22"/>
  <c r="J381" i="22"/>
  <c r="J382" i="22"/>
  <c r="J383" i="22"/>
  <c r="J384" i="22"/>
  <c r="J385" i="22"/>
  <c r="J386" i="22"/>
  <c r="J387" i="22"/>
  <c r="J388" i="22"/>
  <c r="J389" i="22"/>
  <c r="J390" i="22"/>
  <c r="J391" i="22"/>
  <c r="J392" i="22"/>
  <c r="J393" i="22"/>
  <c r="J394" i="22"/>
  <c r="J395" i="22"/>
  <c r="J396" i="22"/>
  <c r="J397" i="22"/>
  <c r="J398" i="22"/>
  <c r="J399" i="22"/>
  <c r="J400" i="22"/>
  <c r="J401" i="22"/>
  <c r="J402" i="22"/>
  <c r="J403" i="22"/>
  <c r="J404" i="22"/>
  <c r="J405" i="22"/>
  <c r="J406" i="22"/>
  <c r="J407" i="22"/>
  <c r="J408" i="22"/>
  <c r="J409" i="22"/>
  <c r="J410" i="22"/>
  <c r="J411" i="22"/>
  <c r="J412" i="22"/>
  <c r="J413" i="22"/>
  <c r="J414" i="22"/>
  <c r="J415" i="22"/>
  <c r="J416" i="22"/>
  <c r="J417" i="22"/>
  <c r="J418" i="22"/>
  <c r="J419" i="22"/>
  <c r="J420" i="22"/>
  <c r="J421" i="22"/>
  <c r="J422" i="22"/>
  <c r="J423" i="22"/>
  <c r="J424" i="22"/>
  <c r="J425" i="22"/>
  <c r="J426" i="22"/>
  <c r="J427" i="22"/>
  <c r="J428" i="22"/>
  <c r="J429" i="22"/>
  <c r="J430" i="22"/>
  <c r="J431" i="22"/>
  <c r="J432" i="22"/>
  <c r="J433" i="22"/>
  <c r="J434" i="22"/>
  <c r="J435" i="22"/>
  <c r="J436" i="22"/>
  <c r="J437" i="22"/>
  <c r="J438" i="22"/>
  <c r="J10" i="22"/>
  <c r="J9" i="22"/>
  <c r="J38" i="19" l="1"/>
  <c r="J41" i="19"/>
  <c r="J36" i="19"/>
  <c r="J33" i="19"/>
  <c r="J32" i="19"/>
  <c r="J25" i="19"/>
  <c r="J24" i="19"/>
  <c r="J8" i="19"/>
  <c r="J9" i="19"/>
  <c r="J10" i="19"/>
  <c r="J11" i="19"/>
  <c r="J12" i="19"/>
  <c r="J13" i="19"/>
  <c r="J14" i="19"/>
  <c r="J7" i="19"/>
  <c r="J40" i="19"/>
  <c r="J34" i="19"/>
  <c r="J16" i="19"/>
  <c r="J17" i="19"/>
  <c r="J18" i="19"/>
  <c r="J19" i="19"/>
  <c r="J20" i="19"/>
  <c r="J21" i="19"/>
  <c r="J22" i="19"/>
  <c r="J15" i="19"/>
  <c r="J6" i="19"/>
  <c r="L73" i="20" l="1"/>
  <c r="L65" i="20"/>
  <c r="L49" i="20"/>
  <c r="L44" i="20"/>
  <c r="L40" i="20"/>
  <c r="L31" i="20"/>
  <c r="L29" i="20"/>
  <c r="L28" i="20"/>
  <c r="L25" i="20"/>
  <c r="L24" i="20"/>
  <c r="L22" i="20"/>
  <c r="L9" i="20"/>
  <c r="L12" i="20"/>
  <c r="L20" i="20"/>
  <c r="L59" i="20"/>
  <c r="L19" i="20"/>
  <c r="J73" i="20" l="1"/>
  <c r="J72" i="20"/>
  <c r="J71" i="20"/>
  <c r="J70" i="20"/>
  <c r="J69" i="20"/>
  <c r="J68" i="20"/>
  <c r="J67" i="20"/>
  <c r="J66" i="20"/>
  <c r="J65" i="20"/>
  <c r="J64" i="20"/>
  <c r="J63" i="20"/>
  <c r="J62" i="20"/>
  <c r="J61" i="20"/>
  <c r="J60" i="20"/>
  <c r="J59" i="20"/>
  <c r="J58" i="20"/>
  <c r="J57" i="20"/>
  <c r="J56" i="20"/>
  <c r="J55" i="20"/>
  <c r="J54" i="20"/>
  <c r="J53" i="20"/>
  <c r="J52" i="20"/>
  <c r="J51" i="20"/>
  <c r="J50" i="20"/>
  <c r="J49" i="20"/>
  <c r="J48" i="20"/>
  <c r="J47" i="20"/>
  <c r="J46" i="20"/>
  <c r="J45" i="20"/>
  <c r="J44" i="20"/>
  <c r="J43" i="20"/>
  <c r="J42" i="20"/>
  <c r="J41" i="20"/>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J10" i="20"/>
  <c r="J9" i="20"/>
  <c r="X45" i="19" l="1"/>
  <c r="T45" i="19"/>
  <c r="T46" i="19"/>
  <c r="Z42" i="19" l="1"/>
  <c r="AD42" i="19" s="1"/>
  <c r="X37" i="19"/>
  <c r="Z37" i="19" s="1"/>
  <c r="AD37" i="19" s="1"/>
  <c r="T39" i="19"/>
  <c r="X39" i="19"/>
  <c r="V27" i="19" l="1"/>
  <c r="T21" i="19" l="1"/>
  <c r="V21" i="19" s="1"/>
  <c r="V47" i="19"/>
  <c r="V46" i="19"/>
  <c r="V45" i="19"/>
  <c r="V44" i="19"/>
  <c r="V43" i="19"/>
  <c r="V42" i="19"/>
  <c r="V41" i="19"/>
  <c r="V40" i="19"/>
  <c r="V39" i="19"/>
  <c r="V38" i="19"/>
  <c r="V37" i="19"/>
  <c r="V36" i="19"/>
  <c r="V35" i="19"/>
  <c r="V34" i="19"/>
  <c r="V33" i="19"/>
  <c r="V32" i="19"/>
  <c r="V31" i="19"/>
  <c r="V30" i="19"/>
  <c r="V29" i="19"/>
  <c r="V28" i="19"/>
  <c r="V26" i="19"/>
  <c r="V19" i="19"/>
  <c r="V18" i="19"/>
  <c r="V17" i="19"/>
  <c r="V16" i="19"/>
  <c r="V15" i="19"/>
  <c r="T25" i="19"/>
  <c r="V25" i="19" s="1"/>
  <c r="T24" i="19"/>
  <c r="V24" i="19" s="1"/>
  <c r="T14" i="19"/>
  <c r="V14" i="19" s="1"/>
  <c r="T13" i="19"/>
  <c r="V13" i="19" s="1"/>
  <c r="T12" i="19"/>
  <c r="V12" i="19" s="1"/>
  <c r="T11" i="19"/>
  <c r="V11" i="19" s="1"/>
  <c r="T10" i="19"/>
  <c r="V10" i="19" s="1"/>
  <c r="T9" i="19"/>
  <c r="V9" i="19" s="1"/>
  <c r="T8" i="19"/>
  <c r="V8" i="19" s="1"/>
  <c r="T7" i="19"/>
  <c r="V7" i="19" s="1"/>
  <c r="X19" i="19"/>
  <c r="X25" i="19"/>
  <c r="X24" i="19" l="1"/>
  <c r="Z47" i="19" l="1"/>
  <c r="AD47" i="19" s="1"/>
  <c r="Z45" i="19"/>
  <c r="AD45" i="19" s="1"/>
  <c r="Z44" i="19"/>
  <c r="AD44" i="19" s="1"/>
  <c r="Z43" i="19"/>
  <c r="AD43" i="19" s="1"/>
  <c r="Z41" i="19"/>
  <c r="AD41" i="19" s="1"/>
  <c r="Z40" i="19"/>
  <c r="AD40" i="19" s="1"/>
  <c r="Z39" i="19"/>
  <c r="AD39" i="19" s="1"/>
  <c r="Z38" i="19"/>
  <c r="AD38" i="19" s="1"/>
  <c r="Z36" i="19"/>
  <c r="AD36" i="19" s="1"/>
  <c r="Z35" i="19"/>
  <c r="AD35" i="19" s="1"/>
  <c r="Z34" i="19"/>
  <c r="AD34" i="19" s="1"/>
  <c r="Z33" i="19"/>
  <c r="AD33" i="19" s="1"/>
  <c r="Z32" i="19"/>
  <c r="AD32" i="19" s="1"/>
  <c r="Z31" i="19"/>
  <c r="AD31" i="19" s="1"/>
  <c r="Z30" i="19"/>
  <c r="AD30" i="19" s="1"/>
  <c r="Z29" i="19"/>
  <c r="AD29" i="19" s="1"/>
  <c r="Z28" i="19"/>
  <c r="AD28" i="19" s="1"/>
  <c r="Z27" i="19"/>
  <c r="AD27" i="19" s="1"/>
  <c r="Z26" i="19"/>
  <c r="AD26" i="19" s="1"/>
  <c r="Z25" i="19"/>
  <c r="AD25" i="19" s="1"/>
  <c r="Z24" i="19"/>
  <c r="AD24" i="19" s="1"/>
  <c r="Z21" i="19"/>
  <c r="AD21" i="19" s="1"/>
  <c r="Z20" i="19"/>
  <c r="AD20" i="19" s="1"/>
  <c r="Z19" i="19"/>
  <c r="AD19" i="19" s="1"/>
  <c r="Z18" i="19"/>
  <c r="AD18" i="19" s="1"/>
  <c r="Z17" i="19"/>
  <c r="AD17" i="19" s="1"/>
  <c r="Z16" i="19"/>
  <c r="AD16" i="19" s="1"/>
  <c r="Z15" i="19"/>
  <c r="AD15" i="19" s="1"/>
  <c r="Z14" i="19"/>
  <c r="AD14" i="19" s="1"/>
  <c r="Z13" i="19"/>
  <c r="AD13" i="19" s="1"/>
  <c r="Z12" i="19"/>
  <c r="AD12" i="19" s="1"/>
  <c r="Z11" i="19"/>
  <c r="AD11" i="19" s="1"/>
  <c r="Z10" i="19"/>
  <c r="AD10" i="19" s="1"/>
  <c r="Z9" i="19"/>
  <c r="AD9" i="19" s="1"/>
  <c r="Z8" i="19"/>
  <c r="AD8" i="19" s="1"/>
  <c r="Z7" i="19"/>
  <c r="AD7" i="19" s="1"/>
  <c r="Z6" i="19"/>
  <c r="AD6" i="19" s="1"/>
  <c r="M46" i="27" l="1"/>
  <c r="P41" i="19" s="1"/>
  <c r="M45" i="27"/>
  <c r="P36" i="19" s="1"/>
  <c r="M44" i="27"/>
  <c r="P33" i="19" s="1"/>
  <c r="M43" i="27"/>
  <c r="P32" i="19" s="1"/>
  <c r="M36" i="27"/>
  <c r="P38" i="19" s="1"/>
  <c r="M35" i="27"/>
  <c r="M34" i="27"/>
  <c r="P24" i="19" s="1"/>
  <c r="M33" i="27"/>
  <c r="P14" i="19" s="1"/>
  <c r="M32" i="27"/>
  <c r="P13" i="19" s="1"/>
  <c r="M31" i="27"/>
  <c r="P12" i="19" s="1"/>
  <c r="M30" i="27"/>
  <c r="P11" i="19" s="1"/>
  <c r="M29" i="27"/>
  <c r="M28" i="27"/>
  <c r="P9" i="19" s="1"/>
  <c r="M27" i="27"/>
  <c r="P8" i="19" s="1"/>
  <c r="M26" i="27"/>
  <c r="P7" i="19" s="1"/>
  <c r="M19" i="27"/>
  <c r="M18" i="27"/>
  <c r="M17" i="27"/>
  <c r="P22" i="19" s="1"/>
  <c r="M16" i="27"/>
  <c r="P21" i="19" s="1"/>
  <c r="M15" i="27"/>
  <c r="P20" i="19" s="1"/>
  <c r="M14" i="27"/>
  <c r="P19" i="19" s="1"/>
  <c r="M13" i="27"/>
  <c r="P18" i="19" s="1"/>
  <c r="M12" i="27"/>
  <c r="P17" i="19" s="1"/>
  <c r="M11" i="27"/>
  <c r="P16" i="19" s="1"/>
  <c r="M10" i="27"/>
  <c r="P15" i="19" s="1"/>
  <c r="M9" i="27"/>
  <c r="P6" i="19" s="1"/>
  <c r="K46" i="27"/>
  <c r="O41" i="19" s="1"/>
  <c r="K45" i="27"/>
  <c r="K44" i="27"/>
  <c r="O33" i="19" s="1"/>
  <c r="K43" i="27"/>
  <c r="O32" i="19" s="1"/>
  <c r="K36" i="27"/>
  <c r="O38" i="19" s="1"/>
  <c r="K35" i="27"/>
  <c r="O25" i="19" s="1"/>
  <c r="K34" i="27"/>
  <c r="O24" i="19" s="1"/>
  <c r="K33" i="27"/>
  <c r="O14" i="19" s="1"/>
  <c r="K32" i="27"/>
  <c r="O13" i="19" s="1"/>
  <c r="K31" i="27"/>
  <c r="O12" i="19" s="1"/>
  <c r="K30" i="27"/>
  <c r="O11" i="19" s="1"/>
  <c r="K29" i="27"/>
  <c r="O10" i="19" s="1"/>
  <c r="K28" i="27"/>
  <c r="O9" i="19" s="1"/>
  <c r="K27" i="27"/>
  <c r="O8" i="19" s="1"/>
  <c r="K26" i="27"/>
  <c r="O7" i="19" s="1"/>
  <c r="K19" i="27"/>
  <c r="O40" i="19" s="1"/>
  <c r="K18" i="27"/>
  <c r="O34" i="19" s="1"/>
  <c r="K17" i="27"/>
  <c r="O22" i="19" s="1"/>
  <c r="K16" i="27"/>
  <c r="O21" i="19" s="1"/>
  <c r="K15" i="27"/>
  <c r="O20" i="19" s="1"/>
  <c r="K14" i="27"/>
  <c r="O19" i="19" s="1"/>
  <c r="K13" i="27"/>
  <c r="O18" i="19" s="1"/>
  <c r="K12" i="27"/>
  <c r="O17" i="19" s="1"/>
  <c r="K11" i="27"/>
  <c r="O16" i="19" s="1"/>
  <c r="K10" i="27"/>
  <c r="O15" i="19" s="1"/>
  <c r="K9" i="27"/>
  <c r="O6" i="19" s="1"/>
  <c r="L47" i="27"/>
  <c r="L37" i="27"/>
  <c r="L20" i="27"/>
  <c r="L432" i="24"/>
  <c r="P31" i="19" s="1"/>
  <c r="K432" i="24"/>
  <c r="L14" i="21"/>
  <c r="P29" i="19" s="1"/>
  <c r="K14" i="21"/>
  <c r="L440" i="22"/>
  <c r="P28" i="19" s="1"/>
  <c r="K440" i="22"/>
  <c r="L74" i="20"/>
  <c r="K74" i="20"/>
  <c r="J47" i="27"/>
  <c r="J37" i="27"/>
  <c r="J20" i="27"/>
  <c r="P25" i="19" l="1"/>
  <c r="P40" i="19"/>
  <c r="P10" i="19"/>
  <c r="P34" i="19"/>
  <c r="M37" i="27"/>
  <c r="M47" i="27"/>
  <c r="M20" i="27"/>
  <c r="K37" i="27"/>
  <c r="K47" i="27"/>
  <c r="K20" i="27"/>
  <c r="J432" i="24" l="1"/>
  <c r="O31" i="19" s="1"/>
  <c r="I432" i="24"/>
  <c r="J440" i="22"/>
  <c r="O28" i="19" s="1"/>
  <c r="I440" i="22"/>
  <c r="J14" i="21"/>
  <c r="O29" i="19" s="1"/>
  <c r="I14" i="21"/>
  <c r="I74" i="20"/>
  <c r="J74" i="20" l="1"/>
</calcChain>
</file>

<file path=xl/sharedStrings.xml><?xml version="1.0" encoding="utf-8"?>
<sst xmlns="http://schemas.openxmlformats.org/spreadsheetml/2006/main" count="4466" uniqueCount="3013">
  <si>
    <t>Modernisation Fund Annual Report Template</t>
  </si>
  <si>
    <t>Introduction to the Excel-tool "Modernisation_Fund_Annual_Report_Template.xlsx"</t>
  </si>
  <si>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</si>
  <si>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</si>
  <si>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</si>
  <si>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</si>
  <si>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</si>
  <si>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</si>
  <si>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Bulgaria</t>
  </si>
  <si>
    <t>should we already add the new bMS?</t>
  </si>
  <si>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</si>
  <si>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</si>
  <si>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</si>
  <si>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</si>
  <si>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</si>
  <si>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</si>
  <si>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</si>
  <si>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</si>
  <si>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</si>
  <si>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</si>
  <si>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</si>
  <si>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</si>
  <si>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</si>
  <si>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</si>
  <si>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</si>
  <si>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</si>
  <si>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</si>
  <si>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</si>
  <si>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</si>
  <si>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</si>
  <si>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</si>
  <si>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</si>
  <si>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</si>
  <si>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</si>
  <si>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</si>
  <si>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</si>
  <si>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</si>
  <si>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</si>
  <si>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</si>
  <si>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</si>
  <si>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</si>
  <si>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</si>
  <si>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</si>
  <si>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</si>
  <si>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</si>
  <si>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</si>
  <si>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</si>
  <si>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</si>
  <si>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</si>
  <si>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</si>
  <si>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</si>
  <si>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</si>
  <si>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</si>
  <si>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</si>
  <si>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</si>
  <si>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</si>
  <si>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bMS</t>
  </si>
  <si>
    <t>Year</t>
  </si>
  <si>
    <t>Column1</t>
  </si>
  <si>
    <t>Column2</t>
  </si>
  <si>
    <t>-</t>
  </si>
  <si>
    <t>Czechia</t>
  </si>
  <si>
    <t>Estonia</t>
  </si>
  <si>
    <t>Greece</t>
  </si>
  <si>
    <t>Croatia</t>
  </si>
  <si>
    <t>Latvia</t>
  </si>
  <si>
    <t>Lithuania</t>
  </si>
  <si>
    <t>Hungary</t>
  </si>
  <si>
    <t>Poland</t>
  </si>
  <si>
    <t>Portugal</t>
  </si>
  <si>
    <t>Romania</t>
  </si>
  <si>
    <t>Slovenia</t>
  </si>
  <si>
    <t>Slovakia</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</si>
  <si>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</si>
  <si>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</si>
  <si>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t xml:space="preserve">Building a new 400 kV OHL double circuit Constanța Nord - Medgidia Sud (one circuit equipped) </t>
  </si>
  <si>
    <t xml:space="preserve">Construction of a Photovoltaic Park on the Waste Pile Rovinari Est - Open Pit Mining Unit </t>
  </si>
  <si>
    <t xml:space="preserve">Construction of a Photovoltaic Park on the Waste Pile Pinoasa Open Pit Mining Unit </t>
  </si>
  <si>
    <t xml:space="preserve">Construction of a Photovoltaic Park on the Waste Pile Bohorelu - Jilt Open Pit Mining Unit </t>
  </si>
  <si>
    <t xml:space="preserve">Construction of a Photovoltaic Park on the ash and slag closed deposits of SE Isalnita </t>
  </si>
  <si>
    <t xml:space="preserve">Construction of a Photovoltaic Park on the ash and slag closed deposits of SE Rovinari </t>
  </si>
  <si>
    <t xml:space="preserve">Construction of a Photovoltaic Park on the ash and slag closed deposits of SE Turceni </t>
  </si>
  <si>
    <t xml:space="preserve">Construction of a Photovoltaic Park on the Inner Waste Pile within Tismana 1 - Rosia Rovinari Open Pit Mining Unit </t>
  </si>
  <si>
    <t xml:space="preserve">Construction of a Photovoltaic Park on the Inner Waste Pile Tismana 2 Rosia - Rovinari Open Pit Mining Unit </t>
  </si>
  <si>
    <t xml:space="preserve">Building a new 400 kV OHL single circuit Gădălin - Suceava, including its interconnection to the National Power Transmission System </t>
  </si>
  <si>
    <t xml:space="preserve">Internal Line between Resita and Timisoara/Săcălaz (PCI 3.22.3.), consisting of new 400 kV OHL Resita -Timisoara/ Săcălaz and retrofit to 400 kV of 110/2020 kV Timisoara substation </t>
  </si>
  <si>
    <t xml:space="preserve">Building the 400 kV OHL Timisoara/Săcălaz - Arad </t>
  </si>
  <si>
    <t xml:space="preserve">Converting to 400 kV of the OHL Brazi Vest - Teleajen - Stâlpu </t>
  </si>
  <si>
    <t xml:space="preserve">Pilot project - Refurbishment of the 220/110/20 kV Alba Iulia station - in digital concept station </t>
  </si>
  <si>
    <t xml:space="preserve">Installation of two modern means of compensating reactive power in the 400/220/110/20 kV Sibiu Sud and 400/220/110/20 kV Bradu substations </t>
  </si>
  <si>
    <t>Optimising the operation of the existing 400 kV OHL in NPS (SEN), used for interconnection and power output from Cernavodă nuclear power plant and the renewable-energy power plants in Dobrogea, by installing online monitoring systems (Smart Grid)</t>
  </si>
  <si>
    <t xml:space="preserve">Digitalisation of Electricity Transmission Network in Romania by installing two on-line systems, for Metering and Data Management for measuring the electricity on the wholesale electricity market and for Monitoring the quality of electricity </t>
  </si>
  <si>
    <t xml:space="preserve">MF 2021-2 RO 0-009 </t>
  </si>
  <si>
    <t xml:space="preserve">MF 2022-1 RO 0-001 </t>
  </si>
  <si>
    <t>MF 2022-1 RO 0-002</t>
  </si>
  <si>
    <t xml:space="preserve">MF 2022-1 RO 0-003 </t>
  </si>
  <si>
    <t xml:space="preserve">MF 2022-1 RO 0-004 </t>
  </si>
  <si>
    <t xml:space="preserve">MF 2022-1 RO 0-005 </t>
  </si>
  <si>
    <t>MF 2022-1 RO 0-006</t>
  </si>
  <si>
    <t xml:space="preserve">MF 2022-1 RO 0-007 </t>
  </si>
  <si>
    <t xml:space="preserve">MF 2022-1 RO 0-009 </t>
  </si>
  <si>
    <t xml:space="preserve">MF 2022-1 RO 0-010 </t>
  </si>
  <si>
    <t>MF 2022-1 RO 0-011</t>
  </si>
  <si>
    <t xml:space="preserve">MF 2022-1 RO 0-012 </t>
  </si>
  <si>
    <t xml:space="preserve">MF 2022-1 RO 0-013 </t>
  </si>
  <si>
    <t xml:space="preserve">MF 2022-1 RO 0-014 </t>
  </si>
  <si>
    <t>MF 2022-1 RO 0-015</t>
  </si>
  <si>
    <t xml:space="preserve">MF 2022-1 RO 0-016 </t>
  </si>
  <si>
    <t>Priority</t>
  </si>
  <si>
    <t>Large-scale project</t>
  </si>
  <si>
    <t>MF 2023-1 RO 0-002</t>
  </si>
  <si>
    <t>MF 2023-1 RO 0-003</t>
  </si>
  <si>
    <t>MF 2023-1 RO 0-004</t>
  </si>
  <si>
    <t>MF 2023-1 RO 0-005</t>
  </si>
  <si>
    <t>MF 2023-1 RO 0-006</t>
  </si>
  <si>
    <t>MF 2023-2 RO 0-002</t>
  </si>
  <si>
    <t>MF 2023-2 RO 0-008</t>
  </si>
  <si>
    <t>MF 2024-1 RO 0-001</t>
  </si>
  <si>
    <t>MF 2024-1 RO 0-004</t>
  </si>
  <si>
    <t>MF 2024-1 RO 0-005</t>
  </si>
  <si>
    <t>MF 2024-1 RO 0-008</t>
  </si>
  <si>
    <t>MF 2024-2 RO 0-001</t>
  </si>
  <si>
    <t>MF 2024-2 RO 0-002</t>
  </si>
  <si>
    <t>MF 2024-2 RO 0-003</t>
  </si>
  <si>
    <t>MF 2024-2 RO 0-004</t>
  </si>
  <si>
    <t>MF 2024-2 RO 0-005</t>
  </si>
  <si>
    <t>MF 2024-2 RO 0-007</t>
  </si>
  <si>
    <t xml:space="preserve">MF 2022-1 RO 1-001 </t>
  </si>
  <si>
    <t xml:space="preserve">MF 2022-1 RO 1-002 </t>
  </si>
  <si>
    <t>MF 2023-1 RO 1-001</t>
  </si>
  <si>
    <t xml:space="preserve">MF 2023-1 RO 1-002 </t>
  </si>
  <si>
    <t>MF 2023-2 RO 1-001</t>
  </si>
  <si>
    <t>MF 2024-1 RO 1-001</t>
  </si>
  <si>
    <t>Non-priority</t>
  </si>
  <si>
    <t xml:space="preserve">Support for the expansion and modernisation of the electricity distribution network </t>
  </si>
  <si>
    <t xml:space="preserve">Construction of a Natural GasFired Combined Cycle Power Unit of approx. 850 MW at Isalnita </t>
  </si>
  <si>
    <t xml:space="preserve">Construction of a Natural GasFired Combined Cycle Power Unit of approx. 475 MW at Turceni </t>
  </si>
  <si>
    <t xml:space="preserve">Supporting investments in new production capacities of electricity produced from renewable sources - solar, wind and hydro for self-consumption </t>
  </si>
  <si>
    <t>Supporting investments in new production capacities of electricity produced from renewable sources - solar, wind and hydro</t>
  </si>
  <si>
    <t xml:space="preserve">Supporting investments in new production capacities of electricity produced from renewable sources - solar, wind and hydro for self-consumption for public institutions </t>
  </si>
  <si>
    <t xml:space="preserve">Support for the modernisation /rehabilitation of the smart district heating network - Type B Projects which do not fall under the incidence of state aid </t>
  </si>
  <si>
    <t xml:space="preserve">Support for the modernisation /rehabilitation of the smart district heating network - Type A Projects which fall under the incidence of state aid </t>
  </si>
  <si>
    <t xml:space="preserve">Supporting investments in new renewable electricity (solar and wind) generation capacities for self-consumption of enterprises in the agricultural and food sectors </t>
  </si>
  <si>
    <t xml:space="preserve">Gas Transmission Pipeline Black SeaPodisor </t>
  </si>
  <si>
    <t>Gas transmission pipeline Ghercești-Jitaru" (including power supply, cathodic protection and fibre optic)</t>
  </si>
  <si>
    <t>DigiTEL Green Pilot Project - Refurbishment of 220/110/20kV Mostistea in digital and low environmental impact substation concept</t>
  </si>
  <si>
    <t xml:space="preserve">Supporting the reduction of energy consumption through energy efficiency in the transport sector- sustainable rolling stock </t>
  </si>
  <si>
    <t>Gas Transmission Pipeline to supply Mintia Plant (covering other industrial and casnic consumers)</t>
  </si>
  <si>
    <t>Contract for Difference Support Scheme for the production of electricity from renewable sources on-shore wind and solar photovoltaic energy</t>
  </si>
  <si>
    <t>Retrofit and modernisation of the Micro Hydro Power Plant with an installed power of 9.9 MW within Turceni Thermal Power Plant Branch</t>
  </si>
  <si>
    <t>Supporting the reduction of energy consumption through energy efficiency in the transport sector- sustainable rolling stock for long distance train services</t>
  </si>
  <si>
    <t>Pilot Project DigiTEL Power Lines of the Future - Converting the 400 kV OHL Isaccea - Tulcea Vest from single circuit to double circuit</t>
  </si>
  <si>
    <t>Support for development of high-efficiency cogeneration capacities-in the district heating sector</t>
  </si>
  <si>
    <t>Supporting investments in new production capacities of electricity produced from renewable sources for self-consumption for public institutions - part II</t>
  </si>
  <si>
    <t>Supporting investments in new renewable energy generation capacity for self-consumption in airports</t>
  </si>
  <si>
    <t>Supporting the reduction of energy comsumption through energy efficiency in the transport sector - sustainable urban mobility</t>
  </si>
  <si>
    <t>Electrification of Constanța - Mangalia, Rădulești - Giurgiu Nord and Chiajna - Jilava railways lines</t>
  </si>
  <si>
    <t>Supporting investments in the development of electricity storage capacities (batteries)</t>
  </si>
  <si>
    <t>Increasing the transmission capacity of SNT and the security of natural gas supply of the Ișalnița Electrocentrale Branch (Dolj county) and the Turceni Electrocentrale Branch (Gorj county)</t>
  </si>
  <si>
    <t>MF 2023-2 RO 0-006
MF 2024-1 RO 0-003</t>
  </si>
  <si>
    <t>MF 2024-1 RO 0-006</t>
  </si>
  <si>
    <t>MF 2024-2 RO 0-006</t>
  </si>
  <si>
    <t>MF 2024-1 RO 0-007</t>
  </si>
  <si>
    <t>Project</t>
  </si>
  <si>
    <t>Large-scale scheme</t>
  </si>
  <si>
    <t>Scheme</t>
  </si>
  <si>
    <t>CNTEE Transelectrica S.A.</t>
  </si>
  <si>
    <t>S. Parc Fotovoltaic Rovinari Est S.A.</t>
  </si>
  <si>
    <t>S. Parc Fotovoltaic Pinoasa S.A.</t>
  </si>
  <si>
    <t>S. Parc Fotovoltaic Bohorelu S.A.</t>
  </si>
  <si>
    <t>S. Parc Fotovoltaic Ișalnița S.A.</t>
  </si>
  <si>
    <t>S. Parc Fotovoltaic Rovinari S.A.</t>
  </si>
  <si>
    <t>S. Parc Fotovoltaic Turceni S.A.</t>
  </si>
  <si>
    <t>S. Parc Fotovoltaic Tismana 1 S.A.</t>
  </si>
  <si>
    <t>S. Parc Fotovoltaic Tismana 2 S.A.</t>
  </si>
  <si>
    <t>[lei]</t>
  </si>
  <si>
    <t>[euro]</t>
  </si>
  <si>
    <t xml:space="preserve">MF 2022-1 RO 0-017 - Support for the expansion and modernisation of the electricity distribution network </t>
  </si>
  <si>
    <t>Project title</t>
  </si>
  <si>
    <t>Beneficiary</t>
  </si>
  <si>
    <t>Financing contract</t>
  </si>
  <si>
    <t>Total support from the Modernisation Fund</t>
  </si>
  <si>
    <t>[no.]</t>
  </si>
  <si>
    <t>[date]</t>
  </si>
  <si>
    <t>No.</t>
  </si>
  <si>
    <t>SNTGN Transgaz S.A.</t>
  </si>
  <si>
    <t xml:space="preserve">MF 2023-1 RO 0-004 - Support for the modernisation /rehabilitation of the smart district heating network - Type B Projects which do not fall under the incidence of state aid </t>
  </si>
  <si>
    <t xml:space="preserve">MF 2023-1 RO 0-003 - Supporting investments in new production capacities of electricity produced from renewable sources - solar, wind and hydro for self-consumption for public institutions </t>
  </si>
  <si>
    <t xml:space="preserve">MF 2023-1 RO 0-006 - Supporting investments in new renewable electricity (solar and wind) generation capacities for self-consumption of enterprises in the agricultural and food sectors </t>
  </si>
  <si>
    <r>
      <t xml:space="preserve">3. The worksheet titled </t>
    </r>
    <r>
      <rPr>
        <b/>
        <i/>
        <sz val="11"/>
        <color rgb="FF000000"/>
        <rFont val="Arial Narrow"/>
        <family val="2"/>
      </rPr>
      <t>'Overview Planned Investments'</t>
    </r>
    <r>
      <rPr>
        <sz val="11"/>
        <color rgb="FF000000"/>
        <rFont val="Arial Narrow"/>
        <family val="2"/>
      </rPr>
      <t xml:space="preserve"> requires supplementary details according to </t>
    </r>
    <r>
      <rPr>
        <b/>
        <sz val="11"/>
        <color rgb="FF000000"/>
        <rFont val="Arial Narrow"/>
        <family val="2"/>
      </rPr>
      <t>Annex III of the Implementing Regulation (EU) 2020/1001</t>
    </r>
    <r>
      <rPr>
        <sz val="11"/>
        <color rgb="FF000000"/>
        <rFont val="Arial Narrow"/>
        <family val="2"/>
      </rPr>
      <t xml:space="preserve"> and </t>
    </r>
    <r>
      <rPr>
        <i/>
        <sz val="11"/>
        <color rgb="FF000000"/>
        <rFont val="Arial Narrow"/>
        <family val="2"/>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</si>
  <si>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by 31 December of the year preceding report submission</t>
  </si>
  <si>
    <t>expected cumulative amount by the end of the investment lifetime</t>
  </si>
  <si>
    <t>Location of the investment</t>
  </si>
  <si>
    <t>N/A</t>
  </si>
  <si>
    <t>For investments other than schemes: 
identified or expected changes in eligible costs, technology applied or results of an investment</t>
  </si>
  <si>
    <t>Complex Energetic Oltenia S.A.</t>
  </si>
  <si>
    <t>Complexul Energetic Oltenia S.A.</t>
  </si>
  <si>
    <t>CCGT Power Ișalnița S.A.</t>
  </si>
  <si>
    <t>Call for proposals documentation</t>
  </si>
  <si>
    <t>Final beneficiaries of the scheme to cut-off date: 31/12/2024</t>
  </si>
  <si>
    <t>No support has been awarded under the scheme to cut-off date: 31/12/2024</t>
  </si>
  <si>
    <t>No investment has been funded under the scheme to cut-off date: 31/12/2024</t>
  </si>
  <si>
    <t>Locations of the investments funded under the scheme to cut-off date: 31/12/2024</t>
  </si>
  <si>
    <t>Locations of the investments funded unde the scheme to cut-off date: 31/12/2024</t>
  </si>
  <si>
    <t>CfD national legal basis</t>
  </si>
  <si>
    <t>Final beneficiaries that have been awarded support to cut-off date: 31/12/2024</t>
  </si>
  <si>
    <t>MF 2022-1 RO 0-008</t>
  </si>
  <si>
    <t>S. Centrală în Ciclu Combinat pe Gaz (CCGT) Turceni S.A.</t>
  </si>
  <si>
    <t>Reference of the investment</t>
  </si>
  <si>
    <t>Name of the investment</t>
  </si>
  <si>
    <t>CNTEE TRANSELECTRICA S.A.</t>
  </si>
  <si>
    <t>SNTGN TRANSGAZ S.A.</t>
  </si>
  <si>
    <t>Amount paid to the beneficiary from the Modernisation Fund support to cut-off date: 31/12/2024</t>
  </si>
  <si>
    <t>Applicable exchange rate</t>
  </si>
  <si>
    <t>[lei/euro]</t>
  </si>
  <si>
    <t>Total support 
from the Modernisation Fund</t>
  </si>
  <si>
    <t>COMPLEXUL ENERGETIC OLTENIA S.A.</t>
  </si>
  <si>
    <t>investmet lifetime in years</t>
  </si>
  <si>
    <t>expected annual amount</t>
  </si>
  <si>
    <t>Stația de transformare Sibiu Vest</t>
  </si>
  <si>
    <t>Distribuție Energie Electrică S.A.</t>
  </si>
  <si>
    <t>Modernizare LEA 110 kV  Jugureanu - Pogoanele</t>
  </si>
  <si>
    <t>Dezvoltarea, modernizarea și sistematizarea instalațiilor electrice de medie tensiune aferente stației de transformare Năvodari 110/20kV, în vederea distribuției și furnizării energiei electrice la nivelul de calitate în concordanță cu standardul de performanță</t>
  </si>
  <si>
    <t>Creșterea siguranței în alimentare cu energie electrică a localităților Dascălu și Petrăchioaia, prin modernizarea liniei Petrăchioaia, jud. Ilfov</t>
  </si>
  <si>
    <t>Creșterea eficienței energetice și a calității energiei furnizate clienților prin modernizare posturi de transformare, rețea jt și branșamente aferente PT din Comuna Butoiești: PTA Arginești 1 și 2, PTA Buicești 1 și 2, PTA Butoiești (7 buc), PTA Gura Motrului, PTA Pluta 1 și 2, PTA Tânțaru 1 și 2, PTA Răduțești, PTA Jugastru</t>
  </si>
  <si>
    <t>Distribuție Energie Oltenia S.A.</t>
  </si>
  <si>
    <t>Delgaz Grid S.A.</t>
  </si>
  <si>
    <t>Modernizare completă și integrare în SCADA stația de transformare Roman Laminor, Jud. Neamț</t>
  </si>
  <si>
    <t>Creșterea siguranței în alimentarea cu energie electrică a localității Balotești, prin modernizarea liniilor de MT LEA 20KV Balotești, Radio Săftica, Săftica, Măgura, Ghermănești, Muntenia 1, Muntenia 2, Ana Aslan și injecții noi, jud. Ilfov</t>
  </si>
  <si>
    <t>Modernizarea stației de transformare 110/20/10 kV Dăbuleni, oraș Dăbuleni, județul Dolj în vederea creșterii gradului de siguranță în exploatare și alimentare cu energie electrică</t>
  </si>
  <si>
    <t>Modernizare și integrare în SCADA a stației de transformare 110/20 kV Dragășani, localitatea Drăgașani,
județul Vâlcea în vederea creșterii gradului de siguranță în exploatare și alimentare cu energie electrică</t>
  </si>
  <si>
    <t>Trecerea la 20kV municipiul Moreni și modernizare stație electrică de transformare 110/20/10kV Moreni, județul Dâmbovița</t>
  </si>
  <si>
    <t>Modernizarea rețelei de distribuție din Orașul Bocșa, prin pozarea subterana a liniilor aeriene de medie tensiune, transformarea PT aeriene în PT în anvelopa de beton și modernizarea rețelelor de joasa tensiune</t>
  </si>
  <si>
    <t>Automatizarea RED MT din zona Transilvania Nord, în vederea identificării și izolării zonei de rețea cu defect</t>
  </si>
  <si>
    <t>Automatizarea RED MT din zona Muntenia Nord, în vederea identificării și izolării zonei de rețea cu defect</t>
  </si>
  <si>
    <t>Automatizarea RED MT din zona Transilvania Sud, în vederea identificării și izolării zonei de rețea cu defect</t>
  </si>
  <si>
    <t>Modernizare și integrare în scada a stației de transformare 110/20 kv Costești, str. Industriei, nr. 37, oraș Costești, județul Argeș, în vederea creșterii gradului de siguranță în exploatare și alimentare cu energie electrică</t>
  </si>
  <si>
    <t>Creșterea eficienței energetice și a calității energiei furnizate clienților prin modernizare posturi de transformare, rețea JT și branșamente aferente PT din Comuna Jiana: PTA Jiana 1 și 2, PTA Jiana Mare 1 și 2, PTA CRR Jiana Mare, PTA Jiana Veche, PTA Moara Jiana Mare, PTA Cioroboreni 1 și 2, PTA Danceu</t>
  </si>
  <si>
    <t>Creşterea eficienţei energetice şi a calitătii energiei furnizate clienților prin modernizare LE 20 kV Zimnicea - Şoimu, posturi de transformare, retea JT şi branşamente aferente PT din localităţile: Izvoarele, Smârdioasa, Cervenia, Beiu şi Ştorobăneasa, judeţul Teleorman</t>
  </si>
  <si>
    <t>Cresterea eficientei energetice si a calitatii energiei furnizate clientilor prin modernizare posturi de transformare, retea jt si bransamente aferente PT din oras Scornicesti: PTA 3 Negreni (Isaroaia), comuna Tatulesti: PTA CAP Tatulesti, PTA Distilarie Tatulesti, PTA SfatTatulesti, PTA Barbalai, PTA 1 Magura, PTA 2 Magura, PTA Mircesti, PTA Momaiu, comuna Colonesti: PTA SMA Vlaici, PTA 2 Colonesti, PTA 1 Colonesti, PTA Maruntei, PTA Batareni, PTA Guesti, PTA Chelbesti, PTA Moara Vlaici,PTA 1 Barasti, PTA 2 Barasti si comuna Barasti: PTA Pavaloi (Boroesti), PTA Ciocanesti, PTA Veteni, PTA Motoesti, PTA Popesti</t>
  </si>
  <si>
    <t>Modernizarea rețelelor de distribuție energie electrică 110kV în zona stațiilor electrice de transformare Centru-Aeroport-Ioșia-Mecanica</t>
  </si>
  <si>
    <t>Subsistem de gestiune a datelor activelor - etapa II</t>
  </si>
  <si>
    <r>
      <rPr>
        <b/>
        <sz val="11"/>
        <color theme="1"/>
        <rFont val="Arial Narrow"/>
        <family val="2"/>
      </rPr>
      <t>Județul:</t>
    </r>
    <r>
      <rPr>
        <sz val="11"/>
        <color theme="1"/>
        <rFont val="Arial Narrow"/>
        <family val="2"/>
      </rPr>
      <t xml:space="preserve"> Sibiu
</t>
    </r>
    <r>
      <rPr>
        <b/>
        <sz val="11"/>
        <color theme="1"/>
        <rFont val="Arial Narrow"/>
        <family val="2"/>
      </rPr>
      <t>Localitatea:</t>
    </r>
    <r>
      <rPr>
        <sz val="11"/>
        <color theme="1"/>
        <rFont val="Arial Narrow"/>
        <family val="2"/>
      </rPr>
      <t xml:space="preserve"> Sibiu</t>
    </r>
  </si>
  <si>
    <r>
      <rPr>
        <b/>
        <sz val="11"/>
        <color theme="1"/>
        <rFont val="Arial Narrow"/>
        <family val="2"/>
      </rPr>
      <t>Județul:</t>
    </r>
    <r>
      <rPr>
        <sz val="11"/>
        <color theme="1"/>
        <rFont val="Arial Narrow"/>
        <family val="2"/>
      </rPr>
      <t xml:space="preserve"> Bihor
</t>
    </r>
    <r>
      <rPr>
        <b/>
        <sz val="11"/>
        <color theme="1"/>
        <rFont val="Arial Narrow"/>
        <family val="2"/>
      </rPr>
      <t>Localitatea:</t>
    </r>
    <r>
      <rPr>
        <sz val="11"/>
        <color theme="1"/>
        <rFont val="Arial Narrow"/>
        <family val="2"/>
      </rPr>
      <t xml:space="preserve"> Oradea</t>
    </r>
  </si>
  <si>
    <r>
      <rPr>
        <b/>
        <sz val="11"/>
        <color theme="1"/>
        <rFont val="Arial Narrow"/>
        <family val="2"/>
      </rPr>
      <t xml:space="preserve">Județul: </t>
    </r>
    <r>
      <rPr>
        <sz val="11"/>
        <color theme="1"/>
        <rFont val="Arial Narrow"/>
        <family val="2"/>
      </rPr>
      <t xml:space="preserve">Alba, Bihor, Bistriţa-Năsăud, Braşov, Brăila, Buzău, Cluj, Covasna, Dâmboviţa, Galaţi, Harghita, Maramureş, Mureş, Prahova, Satu Mare, Sibiu și Vrancea
</t>
    </r>
    <r>
      <rPr>
        <b/>
        <sz val="11"/>
        <color theme="1"/>
        <rFont val="Arial Narrow"/>
        <family val="2"/>
      </rPr>
      <t>Localitatea:</t>
    </r>
    <r>
      <rPr>
        <sz val="11"/>
        <color theme="1"/>
        <rFont val="Arial Narrow"/>
        <family val="2"/>
      </rPr>
      <t xml:space="preserve"> toate localitățile din județele enumerate</t>
    </r>
  </si>
  <si>
    <t>Modernizarea LEA 20kV Sighet-Teceu, LEA 20kV Sighet-Costui și LEA 20kV Sighet-Radio Vad</t>
  </si>
  <si>
    <r>
      <rPr>
        <b/>
        <sz val="11"/>
        <color theme="1"/>
        <rFont val="Arial Narrow"/>
        <family val="2"/>
      </rPr>
      <t>Județul:</t>
    </r>
    <r>
      <rPr>
        <sz val="11"/>
        <color theme="1"/>
        <rFont val="Arial Narrow"/>
        <family val="2"/>
      </rPr>
      <t xml:space="preserve"> Maramureș
</t>
    </r>
    <r>
      <rPr>
        <b/>
        <sz val="11"/>
        <color theme="1"/>
        <rFont val="Arial Narrow"/>
        <family val="2"/>
      </rPr>
      <t>Localitatea:</t>
    </r>
    <r>
      <rPr>
        <sz val="11"/>
        <color theme="1"/>
        <rFont val="Arial Narrow"/>
        <family val="2"/>
      </rPr>
      <t xml:space="preserve"> Sighetul Marmației</t>
    </r>
  </si>
  <si>
    <r>
      <rPr>
        <b/>
        <sz val="11"/>
        <color theme="1"/>
        <rFont val="Arial Narrow"/>
        <family val="2"/>
      </rPr>
      <t>Județul:</t>
    </r>
    <r>
      <rPr>
        <sz val="11"/>
        <color theme="1"/>
        <rFont val="Arial Narrow"/>
        <family val="2"/>
      </rPr>
      <t xml:space="preserve"> Buzău
</t>
    </r>
    <r>
      <rPr>
        <b/>
        <sz val="11"/>
        <color theme="1"/>
        <rFont val="Arial Narrow"/>
        <family val="2"/>
      </rPr>
      <t>Localitatea:</t>
    </r>
    <r>
      <rPr>
        <sz val="11"/>
        <color theme="1"/>
        <rFont val="Arial Narrow"/>
        <family val="2"/>
      </rPr>
      <t xml:space="preserve"> Pogoanele, Luciu, Largiu și Rușețu</t>
    </r>
  </si>
  <si>
    <r>
      <rPr>
        <b/>
        <sz val="11"/>
        <color theme="1"/>
        <rFont val="Arial Narrow"/>
        <family val="2"/>
      </rPr>
      <t>Județul:</t>
    </r>
    <r>
      <rPr>
        <sz val="11"/>
        <color theme="1"/>
        <rFont val="Arial Narrow"/>
        <family val="2"/>
      </rPr>
      <t xml:space="preserve"> Constanța
</t>
    </r>
    <r>
      <rPr>
        <b/>
        <sz val="11"/>
        <color theme="1"/>
        <rFont val="Arial Narrow"/>
        <family val="2"/>
      </rPr>
      <t>Localitatea:</t>
    </r>
    <r>
      <rPr>
        <sz val="11"/>
        <color theme="1"/>
        <rFont val="Arial Narrow"/>
        <family val="2"/>
      </rPr>
      <t xml:space="preserve"> Năvodari</t>
    </r>
  </si>
  <si>
    <r>
      <t xml:space="preserve">Județul: </t>
    </r>
    <r>
      <rPr>
        <sz val="11"/>
        <color theme="1"/>
        <rFont val="Arial Narrow"/>
        <family val="2"/>
      </rPr>
      <t xml:space="preserve">Ilfov
</t>
    </r>
    <r>
      <rPr>
        <b/>
        <sz val="11"/>
        <color theme="1"/>
        <rFont val="Arial Narrow"/>
        <family val="2"/>
      </rPr>
      <t xml:space="preserve">Localitatea: </t>
    </r>
    <r>
      <rPr>
        <sz val="11"/>
        <color theme="1"/>
        <rFont val="Arial Narrow"/>
        <family val="2"/>
      </rPr>
      <t>Dascălu, Petrăchioaia, Ștefănești și Afumați</t>
    </r>
  </si>
  <si>
    <t>Trecere la 20kV reţele de distribuţie alimentate din staţiile 110/20/10 kV Cetate şi Fratelia</t>
  </si>
  <si>
    <r>
      <rPr>
        <b/>
        <sz val="11"/>
        <color theme="1"/>
        <rFont val="Arial Narrow"/>
        <family val="2"/>
      </rPr>
      <t>Județul:</t>
    </r>
    <r>
      <rPr>
        <sz val="11"/>
        <color theme="1"/>
        <rFont val="Arial Narrow"/>
        <family val="2"/>
      </rPr>
      <t xml:space="preserve"> Timiș
</t>
    </r>
    <r>
      <rPr>
        <b/>
        <sz val="11"/>
        <color theme="1"/>
        <rFont val="Arial Narrow"/>
        <family val="2"/>
      </rPr>
      <t>Localitatea:</t>
    </r>
    <r>
      <rPr>
        <sz val="11"/>
        <color theme="1"/>
        <rFont val="Arial Narrow"/>
        <family val="2"/>
      </rPr>
      <t xml:space="preserve"> Timișoara</t>
    </r>
  </si>
  <si>
    <t>Creșterea siguranței în alimentare a consumatorilor din zona de agrement Trei Ape prin buclare LEA 20 kV Văliug, din stația Mociur, cu LEA 20 kV Slatina Timiș, din stația Balta Sărată</t>
  </si>
  <si>
    <t>Modernizare reţea de distribuţie MT și JT, în localitatea Cenad, jud. Timiș</t>
  </si>
  <si>
    <r>
      <rPr>
        <b/>
        <sz val="11"/>
        <color theme="1"/>
        <rFont val="Arial Narrow"/>
        <family val="2"/>
      </rPr>
      <t>Județul:</t>
    </r>
    <r>
      <rPr>
        <sz val="11"/>
        <color theme="1"/>
        <rFont val="Arial Narrow"/>
        <family val="2"/>
      </rPr>
      <t xml:space="preserve"> Timiș
</t>
    </r>
    <r>
      <rPr>
        <b/>
        <sz val="11"/>
        <color theme="1"/>
        <rFont val="Arial Narrow"/>
        <family val="2"/>
      </rPr>
      <t>Localitatea:</t>
    </r>
    <r>
      <rPr>
        <sz val="11"/>
        <color theme="1"/>
        <rFont val="Arial Narrow"/>
        <family val="2"/>
      </rPr>
      <t xml:space="preserve"> Cenad</t>
    </r>
  </si>
  <si>
    <t>E-Distribuție Dobrogea S.A. / Rețele Electrice Dobrogea S.A.</t>
  </si>
  <si>
    <t>E-Distribuție Muntenia S.A. / Rețele Electrice Muntenia S.A.</t>
  </si>
  <si>
    <t>Extindere reţea electrică de distribuţie în oraşul Horezu, zona Vârful lui Roman - Izvoarele Pleşei, judeţul Vâlcea</t>
  </si>
  <si>
    <r>
      <rPr>
        <b/>
        <sz val="11"/>
        <color theme="1"/>
        <rFont val="Arial Narrow"/>
        <family val="2"/>
      </rPr>
      <t>Județul:</t>
    </r>
    <r>
      <rPr>
        <sz val="11"/>
        <color theme="1"/>
        <rFont val="Arial Narrow"/>
        <family val="2"/>
      </rPr>
      <t xml:space="preserve"> Vâlcea
</t>
    </r>
    <r>
      <rPr>
        <b/>
        <sz val="11"/>
        <color theme="1"/>
        <rFont val="Arial Narrow"/>
        <family val="2"/>
      </rPr>
      <t>Localitatea:</t>
    </r>
    <r>
      <rPr>
        <sz val="11"/>
        <color theme="1"/>
        <rFont val="Arial Narrow"/>
        <family val="2"/>
      </rPr>
      <t xml:space="preserve"> Horezu</t>
    </r>
  </si>
  <si>
    <t>E-Distribuție Banat S.A. / Rețele Electrice Banat S.A.</t>
  </si>
  <si>
    <t xml:space="preserve">Realizare stație de transformare 110/20/10 kV în zona cartierului Someșeni, mun. Cluj-Napoca, jud. Cluj </t>
  </si>
  <si>
    <t>Creșterea eficienței energetice și a gradului de siguranță în exploatare a rețelei de distribuție din municipiul Târgu Jiu prin modernizarea, trecerea instalațiilor și echipamentelor ce funcționează la tensiunea de 6kV la o tensiune superioară de 20kV și integrarea acestor echipamente în sistemul SCADA</t>
  </si>
  <si>
    <t>Distribuție Energie Electrică România S.A.</t>
  </si>
  <si>
    <r>
      <t xml:space="preserve">Județul: </t>
    </r>
    <r>
      <rPr>
        <sz val="11"/>
        <color theme="1"/>
        <rFont val="Arial Narrow"/>
        <family val="2"/>
      </rPr>
      <t xml:space="preserve">Gorj
</t>
    </r>
    <r>
      <rPr>
        <b/>
        <sz val="11"/>
        <color theme="1"/>
        <rFont val="Arial Narrow"/>
        <family val="2"/>
      </rPr>
      <t xml:space="preserve">Localitatea: </t>
    </r>
    <r>
      <rPr>
        <sz val="11"/>
        <color theme="1"/>
        <rFont val="Arial Narrow"/>
        <family val="2"/>
      </rPr>
      <t>Târgu-Jiu</t>
    </r>
  </si>
  <si>
    <t>Modernizare L4205 și îmbunătățirea calității serviciului de distribuție în zona Valu lui Traian și Murfatlar, jud. Constanța</t>
  </si>
  <si>
    <t>Proiect de Interes Comun de Modernizare a rețelei de energie electrică - CARMEN (Carpathian Modernization of Energy Network) Volum 3.1.1 - stația de transformare 110/20/0.4 kV - Iași Sud</t>
  </si>
  <si>
    <r>
      <t xml:space="preserve">Județul: </t>
    </r>
    <r>
      <rPr>
        <sz val="11"/>
        <color theme="1"/>
        <rFont val="Arial Narrow"/>
        <family val="2"/>
      </rPr>
      <t xml:space="preserve">Iași
</t>
    </r>
    <r>
      <rPr>
        <b/>
        <sz val="11"/>
        <color theme="1"/>
        <rFont val="Arial Narrow"/>
        <family val="2"/>
      </rPr>
      <t xml:space="preserve">Localitatea: </t>
    </r>
    <r>
      <rPr>
        <sz val="11"/>
        <color theme="1"/>
        <rFont val="Arial Narrow"/>
        <family val="2"/>
      </rPr>
      <t>Iași</t>
    </r>
  </si>
  <si>
    <r>
      <t xml:space="preserve">Județul: </t>
    </r>
    <r>
      <rPr>
        <sz val="11"/>
        <color theme="1"/>
        <rFont val="Arial Narrow"/>
        <family val="2"/>
      </rPr>
      <t xml:space="preserve">Neamț
</t>
    </r>
    <r>
      <rPr>
        <b/>
        <sz val="11"/>
        <color theme="1"/>
        <rFont val="Arial Narrow"/>
        <family val="2"/>
      </rPr>
      <t xml:space="preserve">Localitatea: </t>
    </r>
    <r>
      <rPr>
        <sz val="11"/>
        <color theme="1"/>
        <rFont val="Arial Narrow"/>
        <family val="2"/>
      </rPr>
      <t>Codrun</t>
    </r>
  </si>
  <si>
    <t>Creșterea siguranței în alimentare a L20 KV Manasia, jud. Ialomița</t>
  </si>
  <si>
    <r>
      <t xml:space="preserve">Județul: </t>
    </r>
    <r>
      <rPr>
        <sz val="11"/>
        <color theme="1"/>
        <rFont val="Arial Narrow"/>
        <family val="2"/>
      </rPr>
      <t xml:space="preserve">Ialomița
</t>
    </r>
    <r>
      <rPr>
        <b/>
        <sz val="11"/>
        <color theme="1"/>
        <rFont val="Arial Narrow"/>
        <family val="2"/>
      </rPr>
      <t xml:space="preserve">Localitatea: </t>
    </r>
    <r>
      <rPr>
        <sz val="11"/>
        <color theme="1"/>
        <rFont val="Arial Narrow"/>
        <family val="2"/>
      </rPr>
      <t>Urziceni, Manasia și Gârbovi</t>
    </r>
  </si>
  <si>
    <t>Modernizare reţele electrice de distribuție energie electrică, comuna Rășinari, jud. Sibiu</t>
  </si>
  <si>
    <r>
      <t xml:space="preserve">Județul: </t>
    </r>
    <r>
      <rPr>
        <sz val="11"/>
        <color theme="1"/>
        <rFont val="Arial Narrow"/>
        <family val="2"/>
      </rPr>
      <t xml:space="preserve">Sibiu
</t>
    </r>
    <r>
      <rPr>
        <b/>
        <sz val="11"/>
        <color theme="1"/>
        <rFont val="Arial Narrow"/>
        <family val="2"/>
      </rPr>
      <t>Localitatea:</t>
    </r>
    <r>
      <rPr>
        <sz val="11"/>
        <color theme="1"/>
        <rFont val="Arial Narrow"/>
        <family val="2"/>
      </rPr>
      <t xml:space="preserve"> Rășinari</t>
    </r>
  </si>
  <si>
    <t>Modernizare si integrare în SCADA stații de transformare din gestiunea Delgaz Grid - Etapa 1</t>
  </si>
  <si>
    <t>Modernizare și integrare în SCADA stații de transformare din gestiunea Delgaz Grid - Etapa 2</t>
  </si>
  <si>
    <t>Lucrări de modernizare LEA 20 kV Avicola Berzovia prin trecerea parțială din LEA în LES a rețelei MT, transformarea PT aeriene în PT în anvelopă de beton și modernizarea rețelei LEA JT din localitățile Duleu, Remetea Pogăniș , Valea Mare, Bocșa - strada Binişului</t>
  </si>
  <si>
    <t>Modernizare, reabilitare și îmbunătățire nivel tensiune în rețelele de joasă tensiune din gestiunea Delgaz Grid Etapa 1</t>
  </si>
  <si>
    <t>Mărire grad de siguranță stația de transformare 110/20kV Sibiu Nord și închidere buclă 110kV între stațiile Sibiu Sud - Cisnădie - Dumbrava, jud.Sibiu.</t>
  </si>
  <si>
    <t>Modernizare reţele electrice în Aradul Nou</t>
  </si>
  <si>
    <r>
      <t>Județul:</t>
    </r>
    <r>
      <rPr>
        <sz val="11"/>
        <color theme="1"/>
        <rFont val="Arial Narrow"/>
        <family val="2"/>
      </rPr>
      <t xml:space="preserve"> Arad
</t>
    </r>
    <r>
      <rPr>
        <b/>
        <sz val="11"/>
        <color theme="1"/>
        <rFont val="Arial Narrow"/>
        <family val="2"/>
      </rPr>
      <t>Localitatea:</t>
    </r>
    <r>
      <rPr>
        <sz val="11"/>
        <color theme="1"/>
        <rFont val="Arial Narrow"/>
        <family val="2"/>
      </rPr>
      <t xml:space="preserve"> Arad</t>
    </r>
  </si>
  <si>
    <t>Modernizare RED 110kV din zona Smârdan-Barboși-Filești-Arcelor Mittal și modernizare și integrare în SCADA staţia 110/20/6kV Filești, jud. Galați</t>
  </si>
  <si>
    <r>
      <t>Județul:</t>
    </r>
    <r>
      <rPr>
        <sz val="11"/>
        <color theme="1"/>
        <rFont val="Arial Narrow"/>
        <family val="2"/>
      </rPr>
      <t xml:space="preserve"> Galați
</t>
    </r>
    <r>
      <rPr>
        <b/>
        <sz val="11"/>
        <color theme="1"/>
        <rFont val="Arial Narrow"/>
        <family val="2"/>
      </rPr>
      <t>Localitatea:</t>
    </r>
    <r>
      <rPr>
        <sz val="11"/>
        <color theme="1"/>
        <rFont val="Arial Narrow"/>
        <family val="2"/>
      </rPr>
      <t xml:space="preserve"> Galați</t>
    </r>
  </si>
  <si>
    <r>
      <t>Județul:</t>
    </r>
    <r>
      <rPr>
        <sz val="11"/>
        <color theme="1"/>
        <rFont val="Arial Narrow"/>
        <family val="2"/>
      </rPr>
      <t xml:space="preserve"> Ilfov
</t>
    </r>
    <r>
      <rPr>
        <b/>
        <sz val="11"/>
        <color theme="1"/>
        <rFont val="Arial Narrow"/>
        <family val="2"/>
      </rPr>
      <t xml:space="preserve">Localitatea: </t>
    </r>
    <r>
      <rPr>
        <sz val="11"/>
        <color theme="1"/>
        <rFont val="Arial Narrow"/>
        <family val="2"/>
      </rPr>
      <t>Balotești, Snagov, Periș, Corbeanca și Otopeni</t>
    </r>
  </si>
  <si>
    <t>Implementarea sistemului de măsurare inteligentă a energiei electrice la nivelul orașelor reședință de județ din zona Transilvania Nord: Cluj- Napoca, Oradea, Zalău, Baia- Mare</t>
  </si>
  <si>
    <t>Implementarea sistemului de măsurare inteligentă a energiei electrice la nivelul orașelor reședință de județ din zona Transilvania Sud: Brașov, Sibiu, Târgu Mureș, Alba Iulia și Miercurea Ciuc</t>
  </si>
  <si>
    <t>Implementarea sistemului de măsurare inteligentă a energiei electrice la nivelul orașelor reședință de județ din zona Muntenia Nord: Galați, Brăila, Focșani, Ploiești și Târgoviște</t>
  </si>
  <si>
    <r>
      <t>Județul:</t>
    </r>
    <r>
      <rPr>
        <sz val="11"/>
        <color theme="1"/>
        <rFont val="Arial Narrow"/>
        <family val="2"/>
      </rPr>
      <t xml:space="preserve"> Bihor, Cluj, Maramureș și Sălaj
</t>
    </r>
    <r>
      <rPr>
        <b/>
        <sz val="11"/>
        <color theme="1"/>
        <rFont val="Arial Narrow"/>
        <family val="2"/>
      </rPr>
      <t>Localitatea:</t>
    </r>
    <r>
      <rPr>
        <sz val="11"/>
        <color theme="1"/>
        <rFont val="Arial Narrow"/>
        <family val="2"/>
      </rPr>
      <t xml:space="preserve"> Oradea / Cluj-Napoca / Baia Mare / Zalău</t>
    </r>
  </si>
  <si>
    <r>
      <t>Județul:</t>
    </r>
    <r>
      <rPr>
        <sz val="11"/>
        <color theme="1"/>
        <rFont val="Arial Narrow"/>
        <family val="2"/>
      </rPr>
      <t xml:space="preserve"> Brașov, Sibiu, Mureș, Alba și Mircurea Ciuc
</t>
    </r>
    <r>
      <rPr>
        <b/>
        <sz val="11"/>
        <color theme="1"/>
        <rFont val="Arial Narrow"/>
        <family val="2"/>
      </rPr>
      <t xml:space="preserve">Localitate: </t>
    </r>
    <r>
      <rPr>
        <sz val="11"/>
        <color theme="1"/>
        <rFont val="Arial Narrow"/>
        <family val="2"/>
      </rPr>
      <t>Brașov / Sibiu / Târgu Mureș / Alba Iulia / Miercurea Ciuc</t>
    </r>
  </si>
  <si>
    <r>
      <t>Județul:</t>
    </r>
    <r>
      <rPr>
        <sz val="11"/>
        <color theme="1"/>
        <rFont val="Arial Narrow"/>
        <family val="2"/>
      </rPr>
      <t xml:space="preserve"> Galați, Brăila, Vrancea, Prahova și Dâmbovița</t>
    </r>
    <r>
      <rPr>
        <b/>
        <sz val="11"/>
        <color theme="1"/>
        <rFont val="Arial Narrow"/>
        <family val="2"/>
      </rPr>
      <t xml:space="preserve">
Localitatea:</t>
    </r>
    <r>
      <rPr>
        <sz val="11"/>
        <color theme="1"/>
        <rFont val="Arial Narrow"/>
        <family val="2"/>
      </rPr>
      <t xml:space="preserve"> Galați / Brăila / Focșani / Ploiești / Târgoviște</t>
    </r>
  </si>
  <si>
    <t>Modernizarea rețelei electrice de distribuție pentru creșterea capacității și siguranței în alimenetarea cu energie electrică a consumatorilor din localitățile Frumușani, Vasilați, Gălbinași, Plătărești și Fundeni, jud. Călărași</t>
  </si>
  <si>
    <t>Proiect de Interes Comun de Modernizare a rețelei de energie electrică - CARMEN (Carpathian Modernization of Energy Network) Volum 1 - Modernizare LEA 110 kV Șișcani - Glăvănești - Bârlad</t>
  </si>
  <si>
    <r>
      <t>Județul:</t>
    </r>
    <r>
      <rPr>
        <sz val="11"/>
        <color theme="1"/>
        <rFont val="Arial Narrow"/>
        <family val="2"/>
      </rPr>
      <t xml:space="preserve"> Dolj
</t>
    </r>
    <r>
      <rPr>
        <b/>
        <sz val="11"/>
        <color theme="1"/>
        <rFont val="Arial Narrow"/>
        <family val="2"/>
      </rPr>
      <t>Localitatea:</t>
    </r>
    <r>
      <rPr>
        <sz val="11"/>
        <color theme="1"/>
        <rFont val="Arial Narrow"/>
        <family val="2"/>
      </rPr>
      <t xml:space="preserve"> Dăbuleni</t>
    </r>
  </si>
  <si>
    <r>
      <t>Județul:</t>
    </r>
    <r>
      <rPr>
        <sz val="11"/>
        <color theme="1"/>
        <rFont val="Arial Narrow"/>
        <family val="2"/>
      </rPr>
      <t xml:space="preserve"> Vâlcea
</t>
    </r>
    <r>
      <rPr>
        <b/>
        <sz val="11"/>
        <color theme="1"/>
        <rFont val="Arial Narrow"/>
        <family val="2"/>
      </rPr>
      <t>Localitatea:</t>
    </r>
    <r>
      <rPr>
        <sz val="11"/>
        <color theme="1"/>
        <rFont val="Arial Narrow"/>
        <family val="2"/>
      </rPr>
      <t xml:space="preserve"> Drăgășani</t>
    </r>
  </si>
  <si>
    <t xml:space="preserve">Extindere rețele electrice de distribuție de joasă tensiune în comunele Șimian și Obârșia Cloșani și creșterea eficienței energetice și creșterea calității energiei distribuite clienților prin modernizare posturi de transformare, rețea joasă tensiune și branșamente aferente comunei Șimian, județul Mehedinți </t>
  </si>
  <si>
    <r>
      <t>Județul.</t>
    </r>
    <r>
      <rPr>
        <sz val="11"/>
        <color theme="1"/>
        <rFont val="Arial Narrow"/>
        <family val="2"/>
      </rPr>
      <t xml:space="preserve"> Dâmbovița
</t>
    </r>
    <r>
      <rPr>
        <b/>
        <sz val="11"/>
        <color theme="1"/>
        <rFont val="Arial Narrow"/>
        <family val="2"/>
      </rPr>
      <t>Localitatea:</t>
    </r>
    <r>
      <rPr>
        <sz val="11"/>
        <color theme="1"/>
        <rFont val="Arial Narrow"/>
        <family val="2"/>
      </rPr>
      <t xml:space="preserve"> Moreni</t>
    </r>
  </si>
  <si>
    <t xml:space="preserve">Modernizare și introducere în SCADA a stației de transformare 110/20kV Rogojelu, oraș Rovinari, județul Gorj în vederea creșterii gradului de siguranță în exploatare și alimentare cu energie electrică </t>
  </si>
  <si>
    <t>Modernizare reţele de distribuţie în Oraşul Geoagiu, Geoagiu Băi şi localităţile: Aurel Vlaicu, Bozeş, Cigmău, Homorod, Mermezeu-Văleni, Renghet, Poienari şi Văleni</t>
  </si>
  <si>
    <t>Modernizare linii MT 20kV Ianculești, Călugăreni, Motoare, Uzunu, Pompe 2 şi modernizare RED JT cu centralizare măsură în localitățile Călugăreni, Crucea de Piatră și Moșteni-Brăniștari</t>
  </si>
  <si>
    <r>
      <t>Județul:</t>
    </r>
    <r>
      <rPr>
        <sz val="11"/>
        <color theme="1"/>
        <rFont val="Arial Narrow"/>
        <family val="2"/>
      </rPr>
      <t xml:space="preserve"> Gorj
</t>
    </r>
    <r>
      <rPr>
        <b/>
        <sz val="11"/>
        <color theme="1"/>
        <rFont val="Arial Narrow"/>
        <family val="2"/>
      </rPr>
      <t>Localitatea:</t>
    </r>
    <r>
      <rPr>
        <sz val="11"/>
        <color theme="1"/>
        <rFont val="Arial Narrow"/>
        <family val="2"/>
      </rPr>
      <t xml:space="preserve"> Rovinari</t>
    </r>
  </si>
  <si>
    <r>
      <t>Județul:</t>
    </r>
    <r>
      <rPr>
        <sz val="11"/>
        <color theme="1"/>
        <rFont val="Arial Narrow"/>
        <family val="2"/>
      </rPr>
      <t xml:space="preserve"> Hunedoara
</t>
    </r>
    <r>
      <rPr>
        <b/>
        <sz val="11"/>
        <color theme="1"/>
        <rFont val="Arial Narrow"/>
        <family val="2"/>
      </rPr>
      <t>Localitatea:</t>
    </r>
    <r>
      <rPr>
        <sz val="11"/>
        <color theme="1"/>
        <rFont val="Arial Narrow"/>
        <family val="2"/>
      </rPr>
      <t xml:space="preserve"> Geoagiu -
 Aurel Vlaicu, Bozeș, Cigmău, Homorod, Geoagiu-Băi, Mermezeu-Văleni, Renghet
și Văleni</t>
    </r>
  </si>
  <si>
    <r>
      <t xml:space="preserve">Județul: </t>
    </r>
    <r>
      <rPr>
        <sz val="11"/>
        <color theme="1"/>
        <rFont val="Arial Narrow"/>
        <family val="2"/>
      </rPr>
      <t xml:space="preserve">Caraș Severin
</t>
    </r>
    <r>
      <rPr>
        <b/>
        <sz val="11"/>
        <color theme="1"/>
        <rFont val="Arial Narrow"/>
        <family val="2"/>
      </rPr>
      <t xml:space="preserve">Localitate: </t>
    </r>
    <r>
      <rPr>
        <sz val="11"/>
        <color theme="1"/>
        <rFont val="Arial Narrow"/>
        <family val="2"/>
      </rPr>
      <t>Reșița, Caransebeș, Brebu Nou și Gărâna,Văliug</t>
    </r>
  </si>
  <si>
    <r>
      <t xml:space="preserve">Județul: </t>
    </r>
    <r>
      <rPr>
        <sz val="11"/>
        <color theme="1"/>
        <rFont val="Arial Narrow"/>
        <family val="2"/>
      </rPr>
      <t xml:space="preserve">Mehedinți, Dolj
</t>
    </r>
    <r>
      <rPr>
        <b/>
        <sz val="11"/>
        <color theme="1"/>
        <rFont val="Arial Narrow"/>
        <family val="2"/>
      </rPr>
      <t xml:space="preserve">Localitatea: </t>
    </r>
    <r>
      <rPr>
        <sz val="11"/>
        <color theme="1"/>
        <rFont val="Arial Narrow"/>
        <family val="2"/>
      </rPr>
      <t>Butoiești, Stangăceaua, Breznița-Motru, Strehaia, Arginești, Buicești, Gura Motrului, Pluta, Țânțaru, Răduțești, Jugastru, Poșta Veche, Fața Motrului, Strehaia, Filiași, Argețoaia și Bâcleș</t>
    </r>
  </si>
  <si>
    <r>
      <t>Județul:</t>
    </r>
    <r>
      <rPr>
        <sz val="11"/>
        <color theme="1"/>
        <rFont val="Arial Narrow"/>
        <family val="2"/>
      </rPr>
      <t xml:space="preserve"> Cluj
</t>
    </r>
    <r>
      <rPr>
        <b/>
        <sz val="11"/>
        <color theme="1"/>
        <rFont val="Arial Narrow"/>
        <family val="2"/>
      </rPr>
      <t xml:space="preserve">Localitate: </t>
    </r>
    <r>
      <rPr>
        <sz val="11"/>
        <color theme="1"/>
        <rFont val="Arial Narrow"/>
        <family val="2"/>
      </rPr>
      <t>Cluj-Napoca și Apahida</t>
    </r>
  </si>
  <si>
    <r>
      <t xml:space="preserve">Județul: </t>
    </r>
    <r>
      <rPr>
        <sz val="11"/>
        <color theme="1"/>
        <rFont val="Arial Narrow"/>
        <family val="2"/>
      </rPr>
      <t>Constanța</t>
    </r>
    <r>
      <rPr>
        <b/>
        <sz val="11"/>
        <color theme="1"/>
        <rFont val="Arial Narrow"/>
        <family val="2"/>
      </rPr>
      <t xml:space="preserve">
Localitatea: </t>
    </r>
    <r>
      <rPr>
        <sz val="11"/>
        <color theme="1"/>
        <rFont val="Arial Narrow"/>
        <family val="2"/>
      </rPr>
      <t>Valu lui Traian și Murfatlar</t>
    </r>
  </si>
  <si>
    <r>
      <t xml:space="preserve">Județul: </t>
    </r>
    <r>
      <rPr>
        <sz val="11"/>
        <color theme="1"/>
        <rFont val="Arial Narrow"/>
        <family val="2"/>
      </rPr>
      <t xml:space="preserve">Suceava și Neamț
</t>
    </r>
    <r>
      <rPr>
        <b/>
        <sz val="11"/>
        <color theme="1"/>
        <rFont val="Arial Narrow"/>
        <family val="2"/>
      </rPr>
      <t>Localitatea:</t>
    </r>
    <r>
      <rPr>
        <sz val="11"/>
        <color theme="1"/>
        <rFont val="Arial Narrow"/>
        <family val="2"/>
      </rPr>
      <t xml:space="preserve"> Suceava, Salcea, Rădăuți și Barnar / Izvoare și Piatra Neamț</t>
    </r>
  </si>
  <si>
    <r>
      <t>Județul:</t>
    </r>
    <r>
      <rPr>
        <sz val="11"/>
        <color theme="1"/>
        <rFont val="Arial Narrow"/>
        <family val="2"/>
      </rPr>
      <t xml:space="preserve"> Vaslui, Bacău și Iași
</t>
    </r>
    <r>
      <rPr>
        <b/>
        <sz val="11"/>
        <color theme="1"/>
        <rFont val="Arial Narrow"/>
        <family val="2"/>
      </rPr>
      <t xml:space="preserve">Localitatea: </t>
    </r>
    <r>
      <rPr>
        <sz val="11"/>
        <color theme="1"/>
        <rFont val="Arial Narrow"/>
        <family val="2"/>
      </rPr>
      <t>Simila / Filipești, Dărmănești și Gherăești / Iași</t>
    </r>
  </si>
  <si>
    <r>
      <t xml:space="preserve">Județul: </t>
    </r>
    <r>
      <rPr>
        <sz val="11"/>
        <color theme="1"/>
        <rFont val="Arial Narrow"/>
        <family val="2"/>
      </rPr>
      <t xml:space="preserve">Caraș Severin
</t>
    </r>
    <r>
      <rPr>
        <b/>
        <sz val="11"/>
        <color theme="1"/>
        <rFont val="Arial Narrow"/>
        <family val="2"/>
      </rPr>
      <t>Localitatea</t>
    </r>
    <r>
      <rPr>
        <sz val="11"/>
        <color theme="1"/>
        <rFont val="Arial Narrow"/>
        <family val="2"/>
      </rPr>
      <t>: Duleu, Remetea-Pogănici, Valea Mare și Bocșa</t>
    </r>
  </si>
  <si>
    <r>
      <t xml:space="preserve">Județul: </t>
    </r>
    <r>
      <rPr>
        <sz val="11"/>
        <color theme="1"/>
        <rFont val="Arial Narrow"/>
        <family val="2"/>
      </rPr>
      <t xml:space="preserve">Bacău, Botoșani, Neamț, Iași și Vaslui
</t>
    </r>
    <r>
      <rPr>
        <b/>
        <sz val="11"/>
        <color theme="1"/>
        <rFont val="Arial Narrow"/>
        <family val="2"/>
      </rPr>
      <t xml:space="preserve">Localitatea: </t>
    </r>
    <r>
      <rPr>
        <sz val="11"/>
        <color theme="1"/>
        <rFont val="Arial Narrow"/>
        <family val="2"/>
      </rPr>
      <t>Bacău, Mănăstirea Cașin, Valea Seacă, Blăgești, Tămaș, Pârgărești, Coțofănești, Săucești, Plopu, Dârmănești, Poduri, Pancești, Săscut, Zemeș, Ghimeș Făget, Onești, Bogdănești și Comănești/ Cucorani - Mihai Eminescu, Răchiți, Vârfu Câmpului, Bohoghina - Bucecea, Câmpeni - Prăjeni, Dorohoi, Unteni, Pomârla, Vlăsinești și Broscăuți / Iași, Țigănați, Sirețel, Bivolari, Mironeasa, Rediu, Mitoc, Târgu Frumos și Motca / Gherăești, Horia, Brusturi, Cotu Vameș - Horia, Tămășeni, Doljești, Dumbrava Roșie, Icusești, Rădăuți, Câmpulung, Arbore, Cajvana, Siret, Broșteni, Baia, Volovăț, Satu Mare, Vama și Râșca / Marginea, Putna, Păltinoasa, Suceava și Cozmești</t>
    </r>
  </si>
  <si>
    <r>
      <t>Județul:</t>
    </r>
    <r>
      <rPr>
        <sz val="11"/>
        <color theme="1"/>
        <rFont val="Arial Narrow"/>
        <family val="2"/>
      </rPr>
      <t xml:space="preserve"> Sibiu
</t>
    </r>
    <r>
      <rPr>
        <b/>
        <sz val="11"/>
        <color theme="1"/>
        <rFont val="Arial Narrow"/>
        <family val="2"/>
      </rPr>
      <t>Localitatea:</t>
    </r>
    <r>
      <rPr>
        <sz val="11"/>
        <color theme="1"/>
        <rFont val="Arial Narrow"/>
        <family val="2"/>
      </rPr>
      <t xml:space="preserve"> Sibiu și Cisnădie</t>
    </r>
  </si>
  <si>
    <r>
      <t>Județul:</t>
    </r>
    <r>
      <rPr>
        <sz val="11"/>
        <color theme="1"/>
        <rFont val="Arial Narrow"/>
        <family val="2"/>
      </rPr>
      <t xml:space="preserve"> Călărași
</t>
    </r>
    <r>
      <rPr>
        <b/>
        <sz val="11"/>
        <color theme="1"/>
        <rFont val="Arial Narrow"/>
        <family val="2"/>
      </rPr>
      <t xml:space="preserve">Localitatea: </t>
    </r>
    <r>
      <rPr>
        <sz val="11"/>
        <color theme="1"/>
        <rFont val="Arial Narrow"/>
        <family val="2"/>
      </rPr>
      <t xml:space="preserve">Frumușani, Orăști, Pasărea, Păduriși, Pitigaia, Postăvari, Vasilați, Popești, Gălbinași, Plătărești și Fundeni </t>
    </r>
  </si>
  <si>
    <r>
      <t>Județul:</t>
    </r>
    <r>
      <rPr>
        <sz val="11"/>
        <color theme="1"/>
        <rFont val="Arial Narrow"/>
        <family val="2"/>
      </rPr>
      <t xml:space="preserve"> Vrancea, Bacău și Vaslui
</t>
    </r>
    <r>
      <rPr>
        <b/>
        <sz val="11"/>
        <color theme="1"/>
        <rFont val="Arial Narrow"/>
        <family val="2"/>
      </rPr>
      <t>Localitatea:</t>
    </r>
    <r>
      <rPr>
        <sz val="11"/>
        <color theme="1"/>
        <rFont val="Arial Narrow"/>
        <family val="2"/>
      </rPr>
      <t xml:space="preserve"> Siscani, Aiud și Homocea / Glăvănești / Bârlad</t>
    </r>
  </si>
  <si>
    <r>
      <t>Județul:</t>
    </r>
    <r>
      <rPr>
        <sz val="11"/>
        <color theme="1"/>
        <rFont val="Arial Narrow"/>
        <family val="2"/>
      </rPr>
      <t xml:space="preserve"> Mehedinți
</t>
    </r>
    <r>
      <rPr>
        <b/>
        <sz val="11"/>
        <color theme="1"/>
        <rFont val="Arial Narrow"/>
        <family val="2"/>
      </rPr>
      <t>Localitatea:</t>
    </r>
    <r>
      <rPr>
        <sz val="11"/>
        <color theme="1"/>
        <rFont val="Arial Narrow"/>
        <family val="2"/>
      </rPr>
      <t xml:space="preserve"> Șimiani și Obârșia Cloșani</t>
    </r>
  </si>
  <si>
    <r>
      <t>Județul:</t>
    </r>
    <r>
      <rPr>
        <sz val="11"/>
        <color theme="1"/>
        <rFont val="Arial Narrow"/>
        <family val="2"/>
      </rPr>
      <t xml:space="preserve"> Giurgiu
</t>
    </r>
    <r>
      <rPr>
        <b/>
        <sz val="11"/>
        <color theme="1"/>
        <rFont val="Arial Narrow"/>
        <family val="2"/>
      </rPr>
      <t>Localitatea:</t>
    </r>
    <r>
      <rPr>
        <sz val="11"/>
        <color theme="1"/>
        <rFont val="Arial Narrow"/>
        <family val="2"/>
      </rPr>
      <t xml:space="preserve"> Mihai Bravu, Uzunu, Hulubești, Ianculești, Stoenești, Mirău, Calugăreni, Crucea de Piatră, Adunații Copăceni, Dărăști-Vlașca, Budeni, Moșteni și Brăniștari</t>
    </r>
  </si>
  <si>
    <t>Creşterea siguranţei în alimentarea cu energie electrică a localităţii Mogoşoaia, prin modernizarea liniilor Mogoşoaia, Oxigen, BDP1, BDP2, Radar Otopeni, Otopeni1</t>
  </si>
  <si>
    <t>Modernizare și integrare în SCADA stații de transformare din gestiunea Delgaz Grid - Etapa 4</t>
  </si>
  <si>
    <t>Modernizare totală a stației de transformare 110/20 kV Zimnicea, în vederea creșterii gradului de siguranță în exploatare și alimentare cu energie electrică a consumatorilor și asigurarea condițiilor tehnice de preluare a energiei produse din surse regenerabile și integrare în SCADA, loc. Zimnicea, jud. Teleorman</t>
  </si>
  <si>
    <r>
      <t>Județul:</t>
    </r>
    <r>
      <rPr>
        <sz val="11"/>
        <color theme="1"/>
        <rFont val="Arial Narrow"/>
        <family val="2"/>
      </rPr>
      <t xml:space="preserve"> Ilfov
</t>
    </r>
    <r>
      <rPr>
        <b/>
        <sz val="11"/>
        <color theme="1"/>
        <rFont val="Arial Narrow"/>
        <family val="2"/>
      </rPr>
      <t>Localitatea:</t>
    </r>
    <r>
      <rPr>
        <sz val="11"/>
        <color theme="1"/>
        <rFont val="Arial Narrow"/>
        <family val="2"/>
      </rPr>
      <t xml:space="preserve"> Mogoșoaia și Chitila</t>
    </r>
  </si>
  <si>
    <r>
      <t>Județul:</t>
    </r>
    <r>
      <rPr>
        <sz val="11"/>
        <color theme="1"/>
        <rFont val="Arial Narrow"/>
        <family val="2"/>
      </rPr>
      <t xml:space="preserve"> Iași, Suceava și Neamț
</t>
    </r>
    <r>
      <rPr>
        <b/>
        <sz val="11"/>
        <color theme="1"/>
        <rFont val="Arial Narrow"/>
        <family val="2"/>
      </rPr>
      <t xml:space="preserve">Localitatea: </t>
    </r>
    <r>
      <rPr>
        <sz val="11"/>
        <color theme="1"/>
        <rFont val="Arial Narrow"/>
        <family val="2"/>
      </rPr>
      <t>Belcești, Tabăra - Bivolari și Trifești / Delnița - Fundu Moldovei, Iacobeni, Suceava și Tarnița - Ostra / Roman și Piatra-Neamț</t>
    </r>
  </si>
  <si>
    <r>
      <t>Județul:</t>
    </r>
    <r>
      <rPr>
        <sz val="11"/>
        <color theme="1"/>
        <rFont val="Arial Narrow"/>
        <family val="2"/>
      </rPr>
      <t xml:space="preserve"> Teleorman
</t>
    </r>
    <r>
      <rPr>
        <b/>
        <sz val="11"/>
        <color theme="1"/>
        <rFont val="Arial Narrow"/>
        <family val="2"/>
      </rPr>
      <t>Localitatea:</t>
    </r>
    <r>
      <rPr>
        <sz val="11"/>
        <color theme="1"/>
        <rFont val="Arial Narrow"/>
        <family val="2"/>
      </rPr>
      <t xml:space="preserve"> Zimnicea</t>
    </r>
  </si>
  <si>
    <r>
      <t>Județul:</t>
    </r>
    <r>
      <rPr>
        <sz val="11"/>
        <color theme="1"/>
        <rFont val="Arial Narrow"/>
        <family val="2"/>
      </rPr>
      <t xml:space="preserve"> Dolj
</t>
    </r>
    <r>
      <rPr>
        <b/>
        <sz val="11"/>
        <color theme="1"/>
        <rFont val="Arial Narrow"/>
        <family val="2"/>
      </rPr>
      <t xml:space="preserve">Localitatea: </t>
    </r>
    <r>
      <rPr>
        <sz val="11"/>
        <color theme="1"/>
        <rFont val="Arial Narrow"/>
        <family val="2"/>
      </rPr>
      <t>Argetoaia, Braloștița, Scăești, Filiași, Almăjel, Bâlta, Braniște, Fratoștița, Răcarii de Sus și Uscăci</t>
    </r>
  </si>
  <si>
    <t>Creșterea eficienței energetice și a calității energiei furnizate consumatorilor prin modernizare posturi de transformare, retea JT și branșamente aferente PT alimentate din LEA 20 kV Filiași- Argetoaia: PTA 20 kV Lunca lui Buza, PTA 20 kV Malumnic, PTA 20 kV 1, 2 și SMA Argetoaia, PTA 20 kV 2 Sfircea, PTA 20 kV 1 și 2 Valea lui Patru, PTA 20 kV 1, 2, și SMA Bralostita, PTA 20 kV 1 și 3 Salcia, PTA 20 kV Ciocane, PTA 20 kV Novac, PTA 20 kV</t>
  </si>
  <si>
    <t>Modernizare rețele electrice de distribuție din localitatea Nădlac prin pozarea subterană a liniilor aeriene de medie tensiune, alimentate din localitatea Nădlac, şi transformarea PT aeriene în PT în anvelopă de beton, trecerea LEA JT în LES JT şi înlocuire LEA JT conductor clasic cu conductor torsadat, jud. Arad</t>
  </si>
  <si>
    <r>
      <t>Județul:</t>
    </r>
    <r>
      <rPr>
        <sz val="11"/>
        <color theme="1"/>
        <rFont val="Arial Narrow"/>
        <family val="2"/>
      </rPr>
      <t xml:space="preserve"> Caraș Severin 
</t>
    </r>
    <r>
      <rPr>
        <b/>
        <sz val="11"/>
        <color theme="1"/>
        <rFont val="Arial Narrow"/>
        <family val="2"/>
      </rPr>
      <t>Localitatea:</t>
    </r>
    <r>
      <rPr>
        <sz val="11"/>
        <color theme="1"/>
        <rFont val="Arial Narrow"/>
        <family val="2"/>
      </rPr>
      <t xml:space="preserve"> Bocșa</t>
    </r>
  </si>
  <si>
    <r>
      <t>Județul:</t>
    </r>
    <r>
      <rPr>
        <sz val="11"/>
        <color theme="1"/>
        <rFont val="Arial Narrow"/>
        <family val="2"/>
      </rPr>
      <t xml:space="preserve"> Bihor, Cluj, Maramureș, Sălaj, Satu Mare și Bistrița Năsăud
</t>
    </r>
    <r>
      <rPr>
        <b/>
        <sz val="11"/>
        <color theme="1"/>
        <rFont val="Arial Narrow"/>
        <family val="2"/>
      </rPr>
      <t>Localitatea:</t>
    </r>
    <r>
      <rPr>
        <sz val="11"/>
        <color theme="1"/>
        <rFont val="Arial Narrow"/>
        <family val="2"/>
      </rPr>
      <t xml:space="preserve"> Oradea / Cluj-Napoca / Baia Mare / Zalău / Satu Mare / Bistriţa</t>
    </r>
  </si>
  <si>
    <r>
      <t>Judeţul:</t>
    </r>
    <r>
      <rPr>
        <sz val="11"/>
        <color theme="1"/>
        <rFont val="Arial Narrow"/>
        <family val="2"/>
      </rPr>
      <t xml:space="preserve"> Arad
</t>
    </r>
    <r>
      <rPr>
        <b/>
        <sz val="11"/>
        <color theme="1"/>
        <rFont val="Arial Narrow"/>
        <family val="2"/>
      </rPr>
      <t>Localitatea:</t>
    </r>
    <r>
      <rPr>
        <sz val="11"/>
        <color theme="1"/>
        <rFont val="Arial Narrow"/>
        <family val="2"/>
      </rPr>
      <t xml:space="preserve"> Arad</t>
    </r>
  </si>
  <si>
    <r>
      <t>Judeţul:</t>
    </r>
    <r>
      <rPr>
        <sz val="11"/>
        <color theme="1"/>
        <rFont val="Arial Narrow"/>
        <family val="2"/>
      </rPr>
      <t xml:space="preserve"> Brăila, Buzău, Dâmboviţa, Galaţi, Prahova şi Vrancea
</t>
    </r>
    <r>
      <rPr>
        <b/>
        <sz val="11"/>
        <color theme="1"/>
        <rFont val="Arial Narrow"/>
        <family val="2"/>
      </rPr>
      <t xml:space="preserve">Localitatea: </t>
    </r>
    <r>
      <rPr>
        <sz val="11"/>
        <color theme="1"/>
        <rFont val="Arial Narrow"/>
        <family val="2"/>
      </rPr>
      <t>Brăila / Buzău / Târgovişte / Galaţi / Ploieşti / Focşani</t>
    </r>
  </si>
  <si>
    <r>
      <t>Judeţele:</t>
    </r>
    <r>
      <rPr>
        <sz val="11"/>
        <color theme="1"/>
        <rFont val="Arial Narrow"/>
        <family val="2"/>
      </rPr>
      <t xml:space="preserve"> Braşov, Sibiu, Alba, Mureş, Covasna şi Harghita
</t>
    </r>
    <r>
      <rPr>
        <b/>
        <sz val="11"/>
        <color theme="1"/>
        <rFont val="Arial Narrow"/>
        <family val="2"/>
      </rPr>
      <t xml:space="preserve">Localitatea: </t>
    </r>
    <r>
      <rPr>
        <sz val="11"/>
        <color theme="1"/>
        <rFont val="Arial Narrow"/>
        <family val="2"/>
      </rPr>
      <t>Braşov / Sibiu / Alba Iulia / Târgu Mureş / Sfântu Gheorghe / Miercurea Ciuc</t>
    </r>
  </si>
  <si>
    <r>
      <t>Judeţul:</t>
    </r>
    <r>
      <rPr>
        <sz val="11"/>
        <color theme="1"/>
        <rFont val="Arial Narrow"/>
        <family val="2"/>
      </rPr>
      <t xml:space="preserve"> Argeş
</t>
    </r>
    <r>
      <rPr>
        <b/>
        <sz val="11"/>
        <color theme="1"/>
        <rFont val="Arial Narrow"/>
        <family val="2"/>
      </rPr>
      <t>Localitatea:</t>
    </r>
    <r>
      <rPr>
        <sz val="11"/>
        <color theme="1"/>
        <rFont val="Arial Narrow"/>
        <family val="2"/>
      </rPr>
      <t xml:space="preserve"> Costeşti</t>
    </r>
  </si>
  <si>
    <t>Creşterea eficienţei energetice şi a calităţii energiei furnizate celienţilor, prin modernizarea transformatoarelor 110/20 kV din staţia de transformare Jiblea, modernizarea reţelei de medie tensiune, modernizarea posturilor de transformare, modernizarea reţelei de joasă tensiune şi a branşamentelor, oraş Călimăneşti, judeţul Vâlcea</t>
  </si>
  <si>
    <r>
      <t>Judeţul:</t>
    </r>
    <r>
      <rPr>
        <sz val="11"/>
        <color theme="1"/>
        <rFont val="Arial Narrow"/>
        <family val="2"/>
      </rPr>
      <t xml:space="preserve"> Vâlcea
</t>
    </r>
    <r>
      <rPr>
        <b/>
        <sz val="11"/>
        <color theme="1"/>
        <rFont val="Arial Narrow"/>
        <family val="2"/>
      </rPr>
      <t>Localitatea:</t>
    </r>
    <r>
      <rPr>
        <sz val="11"/>
        <color theme="1"/>
        <rFont val="Arial Narrow"/>
        <family val="2"/>
      </rPr>
      <t xml:space="preserve"> Călimăneşti, Căciulata, Jiblea Nouă, Jiblea Veche, Paușa și Seaca</t>
    </r>
  </si>
  <si>
    <t>Modernizare și integrare în SCADA stații de transformare Onești, Letea, din gestiunea Delgaz Grid</t>
  </si>
  <si>
    <t>Trecerea la tensiunea de 20 kV a rețelei de 6 kV aferente stației 110/20/6 kV Bărbătești, îmbunătățire grad de siguranță în funcționare rețea MT Bărbătești și Turburea</t>
  </si>
  <si>
    <r>
      <t>Judeţul:</t>
    </r>
    <r>
      <rPr>
        <sz val="11"/>
        <color theme="1"/>
        <rFont val="Arial Narrow"/>
        <family val="2"/>
      </rPr>
      <t xml:space="preserve"> Bacău
</t>
    </r>
    <r>
      <rPr>
        <b/>
        <sz val="11"/>
        <color theme="1"/>
        <rFont val="Arial Narrow"/>
        <family val="2"/>
      </rPr>
      <t>Localitatea:</t>
    </r>
    <r>
      <rPr>
        <sz val="11"/>
        <color theme="1"/>
        <rFont val="Arial Narrow"/>
        <family val="2"/>
      </rPr>
      <t xml:space="preserve"> Oneşti şi Letea</t>
    </r>
  </si>
  <si>
    <r>
      <t>Judeţul:</t>
    </r>
    <r>
      <rPr>
        <sz val="11"/>
        <color theme="1"/>
        <rFont val="Arial Narrow"/>
        <family val="2"/>
      </rPr>
      <t xml:space="preserve"> Mehedinţi
</t>
    </r>
    <r>
      <rPr>
        <b/>
        <sz val="11"/>
        <color theme="1"/>
        <rFont val="Arial Narrow"/>
        <family val="2"/>
      </rPr>
      <t>Localitatea:</t>
    </r>
    <r>
      <rPr>
        <sz val="11"/>
        <color theme="1"/>
        <rFont val="Arial Narrow"/>
        <family val="2"/>
      </rPr>
      <t xml:space="preserve"> Jiana şi Gogoşu</t>
    </r>
  </si>
  <si>
    <r>
      <t>Judeţul:</t>
    </r>
    <r>
      <rPr>
        <sz val="11"/>
        <color theme="1"/>
        <rFont val="Arial Narrow"/>
        <family val="2"/>
      </rPr>
      <t xml:space="preserve"> Teleorman
</t>
    </r>
    <r>
      <rPr>
        <b/>
        <sz val="11"/>
        <color theme="1"/>
        <rFont val="Arial Narrow"/>
        <family val="2"/>
      </rPr>
      <t>Localitatea:</t>
    </r>
    <r>
      <rPr>
        <sz val="11"/>
        <color theme="1"/>
        <rFont val="Arial Narrow"/>
        <family val="2"/>
      </rPr>
      <t xml:space="preserve"> Izvoarele, Smârdioasa, Cervenia și Ștorobăneasa</t>
    </r>
  </si>
  <si>
    <r>
      <t>Judeţul:</t>
    </r>
    <r>
      <rPr>
        <sz val="11"/>
        <color theme="1"/>
        <rFont val="Arial Narrow"/>
        <family val="2"/>
      </rPr>
      <t xml:space="preserve"> Gorj
</t>
    </r>
    <r>
      <rPr>
        <b/>
        <sz val="11"/>
        <color theme="1"/>
        <rFont val="Arial Narrow"/>
        <family val="2"/>
      </rPr>
      <t>Localitatea:</t>
    </r>
    <r>
      <rPr>
        <sz val="11"/>
        <color theme="1"/>
        <rFont val="Arial Narrow"/>
        <family val="2"/>
      </rPr>
      <t xml:space="preserve"> Bărbătești,  Jupânești, Săulești, și Vladimir</t>
    </r>
  </si>
  <si>
    <t>Modernizare RED și implementare a unui sistem de tip Virtual Power Plant la nivelul companiei Distribuție Energie Electrică România S.A.</t>
  </si>
  <si>
    <t>Extinderea implementării distribuției inteligente în zona de licență a operatorului de distribuție DELGAZ GRID S.A. prin creșterea gradului de implementare a sistemelor de măsurare inteligentă a energiei electrice și a numărului de locuri de consum pentru care se vor monta contoare inteligente de energie electrică - Etapa I</t>
  </si>
  <si>
    <t>Creșterea eficienței energetice și a calității energiei furnizate clienților, prin modernizarea transformatoarelor 110/20 kV din stația de transformare Costești, modernizarea grupurilor de tratare neutru, modernizarea rețelei de medie tensiune, modernizarea posturilor de transformare, modernizarea rețelei de joasă tensiune și a branșamentelor, oraș Costești, jud. Argeș</t>
  </si>
  <si>
    <t>Modernizare LEA 20KV Perişoru, Jud. Călăraşi</t>
  </si>
  <si>
    <t>Mărirea capacității de distribuție prin modernizare LEA 110kV Târgu Mureș-Livezeni-Corunca-Fântânele, respectiv stațiile de transformare Tg. Mureș, Livezeni, Corunca și Târnăveni</t>
  </si>
  <si>
    <t>Extinderea implementării distribuției inteligente în zona de licență a operatorului de distribuție DELGAZ GRID S.A. prin creșterea gradului de implementare a sistemelor de măsurare inteligentă a energiei electrice și a numărului de locuri de consum pentru care se vor monta contoare inteligente de energie electrică - Etapa II</t>
  </si>
  <si>
    <r>
      <t>Judeţul:</t>
    </r>
    <r>
      <rPr>
        <sz val="11"/>
        <color theme="1"/>
        <rFont val="Arial Narrow"/>
        <family val="2"/>
      </rPr>
      <t xml:space="preserve"> Olt
</t>
    </r>
    <r>
      <rPr>
        <b/>
        <sz val="11"/>
        <color theme="1"/>
        <rFont val="Arial Narrow"/>
        <family val="2"/>
      </rPr>
      <t>Localitatea:</t>
    </r>
    <r>
      <rPr>
        <sz val="11"/>
        <color theme="1"/>
        <rFont val="Arial Narrow"/>
        <family val="2"/>
      </rPr>
      <t xml:space="preserve"> Scornicești, Tătuleşti, Coloneşti şi Bărăşti</t>
    </r>
  </si>
  <si>
    <r>
      <t>Judeţul:</t>
    </r>
    <r>
      <rPr>
        <sz val="11"/>
        <color theme="1"/>
        <rFont val="Arial Narrow"/>
        <family val="2"/>
      </rPr>
      <t xml:space="preserve"> Bihor, Cluj, Maramureş, Sălaj, Satu Mare, Bistriţa Năsăud, Brăila, Buzău, Dâmboviţa, Galaţi, Prahova, Vrancea, Braşov, Sibiu, Alba, Mureş, Covasna şi Harghita
</t>
    </r>
    <r>
      <rPr>
        <b/>
        <sz val="11"/>
        <color theme="1"/>
        <rFont val="Arial Narrow"/>
        <family val="2"/>
      </rPr>
      <t>Localitatea:</t>
    </r>
    <r>
      <rPr>
        <sz val="11"/>
        <color theme="1"/>
        <rFont val="Arial Narrow"/>
        <family val="2"/>
      </rPr>
      <t xml:space="preserve"> Oradea / Cluj-Napoca / Baia-Mare / Zalău / Satu Mare / Bistriţa / Brăila / Buzău / Târgovişte / Galaţi / Ploieşti / Focşani / Braşov / Sibiu / Alba Iulia / Târgu Mureş / Sfântu Gheprghe / Miercurea Ciuc</t>
    </r>
  </si>
  <si>
    <r>
      <t>Judeţul</t>
    </r>
    <r>
      <rPr>
        <sz val="11"/>
        <color theme="1"/>
        <rFont val="Arial Narrow"/>
        <family val="2"/>
      </rPr>
      <t xml:space="preserve">: Bacău, Iaşi, Neamţ, Vaslui, Suceava şi Botoşani </t>
    </r>
  </si>
  <si>
    <r>
      <t>Judeţul:</t>
    </r>
    <r>
      <rPr>
        <sz val="11"/>
        <color theme="1"/>
        <rFont val="Arial Narrow"/>
        <family val="2"/>
      </rPr>
      <t xml:space="preserve"> Argeş
</t>
    </r>
    <r>
      <rPr>
        <b/>
        <sz val="11"/>
        <color theme="1"/>
        <rFont val="Arial Narrow"/>
        <family val="2"/>
      </rPr>
      <t>Localitatea:</t>
    </r>
    <r>
      <rPr>
        <sz val="11"/>
        <color theme="1"/>
        <rFont val="Arial Narrow"/>
        <family val="2"/>
      </rPr>
      <t xml:space="preserve"> Costeşti, Broşteni, Lăceni, Pârvu Roşu, Podu Broşteni, Smei şi Stârci</t>
    </r>
  </si>
  <si>
    <r>
      <t>Judeţul:</t>
    </r>
    <r>
      <rPr>
        <sz val="11"/>
        <color theme="1"/>
        <rFont val="Arial Narrow"/>
        <family val="2"/>
      </rPr>
      <t xml:space="preserve"> Teleorman
</t>
    </r>
    <r>
      <rPr>
        <b/>
        <sz val="11"/>
        <color theme="1"/>
        <rFont val="Arial Narrow"/>
        <family val="2"/>
      </rPr>
      <t>Localitatea:</t>
    </r>
    <r>
      <rPr>
        <sz val="11"/>
        <color theme="1"/>
        <rFont val="Arial Narrow"/>
        <family val="2"/>
      </rPr>
      <t xml:space="preserve"> Poroschia, Ţigăneşti şi Brânceni</t>
    </r>
  </si>
  <si>
    <r>
      <t>Judeţul:</t>
    </r>
    <r>
      <rPr>
        <sz val="11"/>
        <color theme="1"/>
        <rFont val="Arial Narrow"/>
        <family val="2"/>
      </rPr>
      <t xml:space="preserve"> Olt
</t>
    </r>
    <r>
      <rPr>
        <b/>
        <sz val="11"/>
        <color theme="1"/>
        <rFont val="Arial Narrow"/>
        <family val="2"/>
      </rPr>
      <t>Localitatea:</t>
    </r>
    <r>
      <rPr>
        <sz val="11"/>
        <color theme="1"/>
        <rFont val="Arial Narrow"/>
        <family val="2"/>
      </rPr>
      <t xml:space="preserve"> Vădastra, Bucinişu, Obârşia şi Corabia</t>
    </r>
  </si>
  <si>
    <r>
      <t>Judeţul:</t>
    </r>
    <r>
      <rPr>
        <sz val="11"/>
        <color theme="1"/>
        <rFont val="Arial Narrow"/>
        <family val="2"/>
      </rPr>
      <t xml:space="preserve"> Mehedinţi
</t>
    </r>
    <r>
      <rPr>
        <b/>
        <sz val="11"/>
        <color theme="1"/>
        <rFont val="Arial Narrow"/>
        <family val="2"/>
      </rPr>
      <t xml:space="preserve">Localitatea: </t>
    </r>
    <r>
      <rPr>
        <sz val="11"/>
        <color theme="1"/>
        <rFont val="Arial Narrow"/>
        <family val="2"/>
      </rPr>
      <t>Drobeta Turnu
Severin</t>
    </r>
  </si>
  <si>
    <r>
      <t>Judeţul:</t>
    </r>
    <r>
      <rPr>
        <sz val="11"/>
        <color theme="1"/>
        <rFont val="Arial Narrow"/>
        <family val="2"/>
      </rPr>
      <t xml:space="preserve"> Dolj
</t>
    </r>
    <r>
      <rPr>
        <b/>
        <sz val="11"/>
        <color theme="1"/>
        <rFont val="Arial Narrow"/>
        <family val="2"/>
      </rPr>
      <t>Localitatea:</t>
    </r>
    <r>
      <rPr>
        <sz val="11"/>
        <color theme="1"/>
        <rFont val="Arial Narrow"/>
        <family val="2"/>
      </rPr>
      <t xml:space="preserve"> Craiova - Brestei, Cernele, Izvorul Rece și Făcăi</t>
    </r>
  </si>
  <si>
    <r>
      <t xml:space="preserve">Judeţul: </t>
    </r>
    <r>
      <rPr>
        <sz val="11"/>
        <color theme="1"/>
        <rFont val="Arial Narrow"/>
        <family val="2"/>
      </rPr>
      <t xml:space="preserve">Călăraşi
</t>
    </r>
    <r>
      <rPr>
        <b/>
        <sz val="11"/>
        <color theme="1"/>
        <rFont val="Arial Narrow"/>
        <family val="2"/>
      </rPr>
      <t>Localitatea:</t>
    </r>
    <r>
      <rPr>
        <sz val="11"/>
        <color theme="1"/>
        <rFont val="Arial Narrow"/>
        <family val="2"/>
      </rPr>
      <t xml:space="preserve"> Borcea, Ştefan cel Mare şi Perişoru</t>
    </r>
  </si>
  <si>
    <r>
      <t xml:space="preserve">Judeţul: </t>
    </r>
    <r>
      <rPr>
        <sz val="11"/>
        <color theme="1"/>
        <rFont val="Arial Narrow"/>
        <family val="2"/>
      </rPr>
      <t xml:space="preserve">Mureş
</t>
    </r>
    <r>
      <rPr>
        <b/>
        <sz val="11"/>
        <color theme="1"/>
        <rFont val="Arial Narrow"/>
        <family val="2"/>
      </rPr>
      <t>Localitatea:</t>
    </r>
    <r>
      <rPr>
        <sz val="11"/>
        <color theme="1"/>
        <rFont val="Arial Narrow"/>
        <family val="2"/>
      </rPr>
      <t xml:space="preserve"> Târgu Mureş, Corunca şi Adămuş</t>
    </r>
  </si>
  <si>
    <r>
      <t>Judeţul:</t>
    </r>
    <r>
      <rPr>
        <sz val="11"/>
        <color theme="1"/>
        <rFont val="Arial Narrow"/>
        <family val="2"/>
      </rPr>
      <t xml:space="preserve"> Bacău, Iaşi, Neamţ, Vaslui, Suceava şi Botoşani </t>
    </r>
  </si>
  <si>
    <t>Rovinari, Gorj County</t>
  </si>
  <si>
    <t>Turceni, Gorj County</t>
  </si>
  <si>
    <t>Cilnic, Gorj County</t>
  </si>
  <si>
    <t>Caraş-Severin andTimiş County</t>
  </si>
  <si>
    <t>Timiş and Arad County</t>
  </si>
  <si>
    <t>Prahova and Buzău County</t>
  </si>
  <si>
    <t xml:space="preserve">Alba County and Bucharest </t>
  </si>
  <si>
    <t>Sibiu and Argeş County</t>
  </si>
  <si>
    <t>Constanţa, Călăraşi, Ialomiţa,  Bacău, Vrancea, Galaţi, Buzău, Brăila, Tulcea,  Bucharest, Arad, Caraş-Severin, Satu Mare, Mehedinţi, Gorj,  Dolj County</t>
  </si>
  <si>
    <t>Tulcea County</t>
  </si>
  <si>
    <t>Olt, Dolj</t>
  </si>
  <si>
    <t>Hunedoara</t>
  </si>
  <si>
    <t>Gorj, Dolj</t>
  </si>
  <si>
    <t>Bucharest and the following counties: Tulcea, Constanţa, Brăila, Galaţi, Iaşi, Vrancea, Vaslui, Bacău, Suceava, Neamţ, Olt, Argeş, Vâlcea, Braşov, Mureş, Harghita, Sibiu, Alba, Dolj, Mehedinţi, Gorj, Cluj, Bihor, Satu Mare, Maramureş, Sălaj, Ialomiţa, Călăraşi, Dâmboviţa, Teleorman, Prahova, Giurgiu, Ilfov, Caraş-Severin, Hunedoara, Timiş, Arad</t>
  </si>
  <si>
    <t>Investiția în noi capacități de producere a energiei electrice produsă din surse regenerabile pentru autoconsum în orașul Ştei, necesar clădirilor publice, iluminatului public și stației de tratare a apei</t>
  </si>
  <si>
    <t>ORASUL STEI</t>
  </si>
  <si>
    <t>BIHOR</t>
  </si>
  <si>
    <t>38</t>
  </si>
  <si>
    <t>Producție de energie electrică din surse regenerabile în comuna Cociuba Mare, în vederea reducerii emisiilor de gaze cu efect de seră</t>
  </si>
  <si>
    <t>COMUNA COCIUBA-MARE</t>
  </si>
  <si>
    <t>39</t>
  </si>
  <si>
    <t>COMUNA ARINIS</t>
  </si>
  <si>
    <t>MARAMUREȘ</t>
  </si>
  <si>
    <t>64</t>
  </si>
  <si>
    <t>Construire parc fotovoltaic Orasul Zarnesti</t>
  </si>
  <si>
    <t>ORASUL ZARNESTI</t>
  </si>
  <si>
    <t>BRAȘOV</t>
  </si>
  <si>
    <t>65</t>
  </si>
  <si>
    <t>COMUNA CERNESTI</t>
  </si>
  <si>
    <t>66</t>
  </si>
  <si>
    <t>Independența energetică a instituțiilor publice din UAT Orașul Aleșd ca urmare a producerii de energie din surse regenerabile</t>
  </si>
  <si>
    <t>ORASUL ALESD</t>
  </si>
  <si>
    <t>67</t>
  </si>
  <si>
    <t>COMUNA SÂNPAUL</t>
  </si>
  <si>
    <t>MUREȘ</t>
  </si>
  <si>
    <t>68</t>
  </si>
  <si>
    <t>COMUNA MIHAI VITEAZU</t>
  </si>
  <si>
    <t>CLUJ</t>
  </si>
  <si>
    <t>69</t>
  </si>
  <si>
    <t>COMUNA BAND</t>
  </si>
  <si>
    <t>70</t>
  </si>
  <si>
    <t>Parc fotovoltaic, comuna Ostrov, județul Tulcea</t>
  </si>
  <si>
    <t>COMUNA OSTROV</t>
  </si>
  <si>
    <t>TULCEA</t>
  </si>
  <si>
    <t>71</t>
  </si>
  <si>
    <t>COMUNA CABESTI</t>
  </si>
  <si>
    <t>72</t>
  </si>
  <si>
    <t>COMUNA TULCA</t>
  </si>
  <si>
    <t>73</t>
  </si>
  <si>
    <t>Capacități de producere a energiei din surse regenerabile pentru consum propriu la nivelul comunei Hilișeu-Horia, județul Botoșani</t>
  </si>
  <si>
    <t>COMUNA HILISEU-HORIA</t>
  </si>
  <si>
    <t>BOTOȘANI</t>
  </si>
  <si>
    <t>74</t>
  </si>
  <si>
    <t>COMUNA VIISOARA</t>
  </si>
  <si>
    <t>75</t>
  </si>
  <si>
    <t>COMUNA POIANA STAMPEI</t>
  </si>
  <si>
    <t>SUCEAVA</t>
  </si>
  <si>
    <t>76</t>
  </si>
  <si>
    <t>Realizarea capacităților noi de producere energie electrică din surse solare în comuna Tinca, județul Bihor</t>
  </si>
  <si>
    <t>COMUNA TINCA</t>
  </si>
  <si>
    <t>77</t>
  </si>
  <si>
    <t>Realizarea capacităților noi de producere energie electrică din surse solare în comuna Sălard, județul Bihor</t>
  </si>
  <si>
    <t>COMUNA SALARD</t>
  </si>
  <si>
    <t>78</t>
  </si>
  <si>
    <t>COMUNA AŞTILEU</t>
  </si>
  <si>
    <t>79</t>
  </si>
  <si>
    <t>COMUNA PANET</t>
  </si>
  <si>
    <t>80</t>
  </si>
  <si>
    <t>Instalatii electrice fotovoltaice pentru consumul propriu de energie, comuna Gologanu, judetul Vrancea</t>
  </si>
  <si>
    <t>COMUNA GOLOGANU</t>
  </si>
  <si>
    <t>VRANCEA</t>
  </si>
  <si>
    <t>81</t>
  </si>
  <si>
    <t>Înființarea unui parc fotovoltaic în comuna Grindu, județul Ialomița</t>
  </si>
  <si>
    <t>COMUNA GRINDU</t>
  </si>
  <si>
    <t>IALOMIȚA</t>
  </si>
  <si>
    <t>82</t>
  </si>
  <si>
    <t>COMUNA ROSIA</t>
  </si>
  <si>
    <t>83</t>
  </si>
  <si>
    <t>COMUNA CHIRNOGENI</t>
  </si>
  <si>
    <t>CONSTANȚA</t>
  </si>
  <si>
    <t>84</t>
  </si>
  <si>
    <t>Capacităţi de producere energie din surse regenerabile de energie, pentru consum propriu în Comuna Ilva Mare, judetul Bistrita-Nasaud</t>
  </si>
  <si>
    <t>COMUNA ILVA MARE</t>
  </si>
  <si>
    <t>BISTRIȚA-NĂSĂUD</t>
  </si>
  <si>
    <t>85</t>
  </si>
  <si>
    <t>COMUNA RUSCOVA</t>
  </si>
  <si>
    <t>86</t>
  </si>
  <si>
    <t>Capacitati de producere energie din surse regenerabile de energie pentru consum propriu in comuna Cuza Voda, judetul Calarasi</t>
  </si>
  <si>
    <t>COMUNA CUZA VODA</t>
  </si>
  <si>
    <t>CĂLĂRAȘI</t>
  </si>
  <si>
    <t>87</t>
  </si>
  <si>
    <t>Construire parc fotovoltaic în Comuna Hudești, Județul Botoșani</t>
  </si>
  <si>
    <t>COMUNA HUDESTI</t>
  </si>
  <si>
    <t>88</t>
  </si>
  <si>
    <t>ORASUL FLAMANZI</t>
  </si>
  <si>
    <t>89</t>
  </si>
  <si>
    <t>ORAS LIPOVA</t>
  </si>
  <si>
    <t>ARAD</t>
  </si>
  <si>
    <t>90</t>
  </si>
  <si>
    <t>COMUNA ACĂȚARI</t>
  </si>
  <si>
    <t>91</t>
  </si>
  <si>
    <t>COMUNA VIZANTEA-LIVEZI</t>
  </si>
  <si>
    <t>92</t>
  </si>
  <si>
    <t>Eficientizarea consumului de energie electrică la UAT comuna Cornu, județul Prahova prin instalarea de panouri solare fotovoltaice cu puterea de 380kWp</t>
  </si>
  <si>
    <t>COMUNA CORNU</t>
  </si>
  <si>
    <t>PRAHOVA</t>
  </si>
  <si>
    <t>96</t>
  </si>
  <si>
    <t>PFM/169/PFM_P1/NA/P1_OS1/FM_1.1</t>
  </si>
  <si>
    <t>COMUNA COBADIN</t>
  </si>
  <si>
    <t>97</t>
  </si>
  <si>
    <t>“Capacitati de producere energie din surse regenerabile de energie,  pentru consum propriu in Comuna Borlesti, judetul Neamt”</t>
  </si>
  <si>
    <t>COMUNA BORLESTI</t>
  </si>
  <si>
    <t>NEAMȚ</t>
  </si>
  <si>
    <t>98</t>
  </si>
  <si>
    <t>Infiintare capacitate de producere a energiei electrice produsa din surse regenerabile pentru autoconsum in cadrul UAT Voloiac, judetul Mehedinti</t>
  </si>
  <si>
    <t>COMUNA VOLOIAC</t>
  </si>
  <si>
    <t>MEHEDINȚI</t>
  </si>
  <si>
    <t>99</t>
  </si>
  <si>
    <t>Capacități de producere energie din surse regenerabile de energie, pentru consum propriu în comuna Zorleni, județul Vaslui</t>
  </si>
  <si>
    <t>COMUNA ZORLENI</t>
  </si>
  <si>
    <t>VASLUI</t>
  </si>
  <si>
    <t>100</t>
  </si>
  <si>
    <t>COMUNA VETIS</t>
  </si>
  <si>
    <t>SATU MARE</t>
  </si>
  <si>
    <t>101</t>
  </si>
  <si>
    <t>COMUNA AMZACEA</t>
  </si>
  <si>
    <t>102</t>
  </si>
  <si>
    <t>Capacităţi de producere energie din surse regenerabile de energie, pentru consum propriu în Comuna Salva, judeţul Bistrița – Năsăud</t>
  </si>
  <si>
    <t>COMUNA SALVA</t>
  </si>
  <si>
    <t>103</t>
  </si>
  <si>
    <t>Construirea unei unități de producere a energiei electrice din surse regenerabile în vederea compensării consumului propriu în Comuna Curtești, Jud. Botoșani</t>
  </si>
  <si>
    <t>COMUNA CURTESTI</t>
  </si>
  <si>
    <t>104</t>
  </si>
  <si>
    <t>COMUNA TOPRAISAR</t>
  </si>
  <si>
    <t>106</t>
  </si>
  <si>
    <t>Utilizarea energiei regenerabile pentru consumul propriu în Orașul Negrești, județul Vaslui</t>
  </si>
  <si>
    <t>ORAȘ NEGREȘTI</t>
  </si>
  <si>
    <t>107</t>
  </si>
  <si>
    <t>COMUNA PETRESTI</t>
  </si>
  <si>
    <t>108</t>
  </si>
  <si>
    <t>Capacitati de producere energie din surse regenerabile de energie, pentru consum propriu, in comuna Valea Lupului, judetul Iasi</t>
  </si>
  <si>
    <t>COMUNA VALEA LUPULUI</t>
  </si>
  <si>
    <t>IAȘI</t>
  </si>
  <si>
    <t>109</t>
  </si>
  <si>
    <t>Capacitati de producere energie din surse regenerabile de energie pentru consum propriu in comuna Beceni, judetul Buzău</t>
  </si>
  <si>
    <t>COMUNA BECENI</t>
  </si>
  <si>
    <t>BUZĂU</t>
  </si>
  <si>
    <t>110</t>
  </si>
  <si>
    <t>Infiintare parc fotovoltaic in Comuna Cosna, judetul Suceava</t>
  </si>
  <si>
    <t>COMUNA COŞNA</t>
  </si>
  <si>
    <t>111</t>
  </si>
  <si>
    <t xml:space="preserve">Capacități de producere energie din surse regenerabile de energie, pentru consum </t>
  </si>
  <si>
    <t>COMUNA GRAJDURI</t>
  </si>
  <si>
    <t>112</t>
  </si>
  <si>
    <t>Amenajare parc fotovoltaic Negru Vodă</t>
  </si>
  <si>
    <t>ORAȘ NEGRU VODĂ</t>
  </si>
  <si>
    <t>113</t>
  </si>
  <si>
    <t>Parc fotovoltaic pentru consum propriu in municipiul Dorohoi, judetul Botosani</t>
  </si>
  <si>
    <t>MUNICIPIUL DOROHOI</t>
  </si>
  <si>
    <t>114</t>
  </si>
  <si>
    <t>Construirea unei unități de producere a energiei electrice din surse regenerabile în vederea compensării consumului propriu în Comuna Costișa, Judeţul Neamț</t>
  </si>
  <si>
    <t>COMUNA COSTIȘA</t>
  </si>
  <si>
    <t>115</t>
  </si>
  <si>
    <t>COMUNA ARDUSAT</t>
  </si>
  <si>
    <t>116</t>
  </si>
  <si>
    <t>Implementarea de sisteme fotovoltaice pentru autoconsum la Universitatea Politehnica Timișoara</t>
  </si>
  <si>
    <t xml:space="preserve">UNIVERSITATEA POLITEHNICA TIMIȘOARA </t>
  </si>
  <si>
    <t>TIMIȘ</t>
  </si>
  <si>
    <t>117</t>
  </si>
  <si>
    <t>COMUNA FRUMUSENI</t>
  </si>
  <si>
    <t>118</t>
  </si>
  <si>
    <t>Titlu Proiect: „Capacități de producere energiei din surse regenerabile de energie, pentru consum propriu în Comuna Tansa, Județul Iași”</t>
  </si>
  <si>
    <t>COMUNA TANSA</t>
  </si>
  <si>
    <t>119</t>
  </si>
  <si>
    <t>COMUNA BASESTI</t>
  </si>
  <si>
    <t>120</t>
  </si>
  <si>
    <t>Capacităţi de producere energie din surse regenerabile de energie, pentru consum propriu în Comuna Bilca, judeţul Suceava</t>
  </si>
  <si>
    <t>COMUNA BILCA</t>
  </si>
  <si>
    <t>121</t>
  </si>
  <si>
    <t>Construirea unei unități de producere a energiei electrice din surse regenerabile in vederea compensarii consumului propriu in comuna Cristinesti</t>
  </si>
  <si>
    <t>COMUNA CRISTINESTI</t>
  </si>
  <si>
    <t>122</t>
  </si>
  <si>
    <t>Capacități de producere energie din surse regenerabile de energie, pentru consum propriu în comuna Boiu Mare, județul Maramureș</t>
  </si>
  <si>
    <t>COMUNA BOIU MARE</t>
  </si>
  <si>
    <t>123</t>
  </si>
  <si>
    <t>COMUNA GROSI</t>
  </si>
  <si>
    <t>124</t>
  </si>
  <si>
    <t>Capacităţi de producere energie din surse regenerabile de energie, pentru consum propriu în Comuna Dorna Candrenilor, judeţul Suceava</t>
  </si>
  <si>
    <t>COMUNA DORNA CANDRENILOR</t>
  </si>
  <si>
    <t>125</t>
  </si>
  <si>
    <t>Utilizare surse regenerabile de energie de tip solar, pentru consum propriu - Comuna Piscolt, Jud. Satu Mare</t>
  </si>
  <si>
    <t>COMUNA PIȘCOLT</t>
  </si>
  <si>
    <t>126</t>
  </si>
  <si>
    <t>COMUNA VETEL</t>
  </si>
  <si>
    <t>HUNEDOARA</t>
  </si>
  <si>
    <t>127</t>
  </si>
  <si>
    <t>Înființarea unei capacități de producție a energiei electrice din sursa solară pentru acoperirea consumului propriu în orașul Ciacova, județul Timiș</t>
  </si>
  <si>
    <t>ORAȘ CIACOVA</t>
  </si>
  <si>
    <t>128</t>
  </si>
  <si>
    <t>Infiintare parc fotovoltaic in comuna Letcani, judetul Iasi</t>
  </si>
  <si>
    <t>COMUNA LEȚCANI</t>
  </si>
  <si>
    <t>129</t>
  </si>
  <si>
    <t>ORAȘ CRISTURU SECUIESC</t>
  </si>
  <si>
    <t>HARGHITA</t>
  </si>
  <si>
    <t>130</t>
  </si>
  <si>
    <t>COMUNA TURT</t>
  </si>
  <si>
    <t>131</t>
  </si>
  <si>
    <t>Capacitati de producere energie din surse regenerabile de energie, pentru consum propriu in Comuna Mogosesti-Siret, judetul Iasi</t>
  </si>
  <si>
    <t>COMUNA MOGOȘEȘTI SIRET</t>
  </si>
  <si>
    <t>132</t>
  </si>
  <si>
    <t>„Infiintare parc fotovoltaic in comuna Baluseni, judetul Botosani”</t>
  </si>
  <si>
    <t>COMUNA BĂLUȘENI</t>
  </si>
  <si>
    <t>133</t>
  </si>
  <si>
    <t>COMUNA RIENI</t>
  </si>
  <si>
    <t>Realizare capacitate de productie a energiei electrice din sursa regenerabila solara, pentru consumul propriu al UAT Palatca, Jud.Cluj</t>
  </si>
  <si>
    <t>COMUNA PALATCA</t>
  </si>
  <si>
    <t>Construire parc fotovoltaic in comuna Rachiteni, judetul Iasi</t>
  </si>
  <si>
    <t>COMUNA RACHITENI</t>
  </si>
  <si>
    <t>Construirea unei unitati de producere a energiei electrice din surse regenerabile in vederea compensarii consumului propriu, in Comuna Pastraveni, judetul Neamt.</t>
  </si>
  <si>
    <t>COMUNA PĂSTRĂVENI</t>
  </si>
  <si>
    <t>MUNICIPIUL SUCEAVA</t>
  </si>
  <si>
    <t>COMUNA RĂBĂGANI</t>
  </si>
  <si>
    <t>Sprijinirea investiţiilor în noi capacităţi de producere a energiei electrice produsă din surse regenerabile pentru autoconsum pentru entități publice</t>
  </si>
  <si>
    <t>COMUNA EREMITU</t>
  </si>
  <si>
    <t>COMUNA VAD</t>
  </si>
  <si>
    <t>COMUNA SANTĂU</t>
  </si>
  <si>
    <t>COMUNA SACUIEU</t>
  </si>
  <si>
    <t>Infiintare parc fotovoltaic in comuna Stauceni, judetul Botosani</t>
  </si>
  <si>
    <t>COMUNA STĂUCENI</t>
  </si>
  <si>
    <t>Construirea unei unități de producere a energiei electrice din surse regenerabile in vederea compensarii consumului propriu in Comuna Boroaia,județul Suceava</t>
  </si>
  <si>
    <t>COMUNA BOROAIA</t>
  </si>
  <si>
    <t>Infiintare parc fotovoltaic și utilizarea energiei pentru consumul propriu al UAT Comuna Horodnic de sus, județul Suceava</t>
  </si>
  <si>
    <t>COMUNA HORODNIC DE SUS</t>
  </si>
  <si>
    <t>Realizare capacitati de producere a energiei electrice din surse solare in comuna Diosig</t>
  </si>
  <si>
    <t>COMUNA DIOSIG</t>
  </si>
  <si>
    <t>"Infiintare parc fotovoltaic in comuna Tutora, judetul Iasi"</t>
  </si>
  <si>
    <t>COMUNA ȚUȚORA</t>
  </si>
  <si>
    <t>Capacități de producere energie din surse regenerabile de energie, pentru consum propriu în comuna Orbeasca, județul Teleorman</t>
  </si>
  <si>
    <t>COMUNA ORBEASCA</t>
  </si>
  <si>
    <t>TELEORMAN</t>
  </si>
  <si>
    <t>COMUNA CIORTEȘTI</t>
  </si>
  <si>
    <t>Investitii in capacitati noi de producere a energiei electrice din surse regenerabile in vederea consumului propriu pentru comuna Tatarusi, judetul Iasi</t>
  </si>
  <si>
    <t>COMUNA TĂTĂRUȘI</t>
  </si>
  <si>
    <t>COMUNA BERENI</t>
  </si>
  <si>
    <t>Construirea unei unitati de producere a energiei electrice din surse regenerabile in vederea compensarii consumului propriu in comuna Vadu Moldovei, judetul Suceava</t>
  </si>
  <si>
    <t>COMUNA VADU MOLDOVEI</t>
  </si>
  <si>
    <t>COMUNA GIROC</t>
  </si>
  <si>
    <t>UNIVERSITATEA OVIDIUS</t>
  </si>
  <si>
    <t>COMUNA ADAMCLISI</t>
  </si>
  <si>
    <t>Infiintare parc fotovoltaic in Comuna Comarna, Judetul Iasi.Bransamente si racorduri</t>
  </si>
  <si>
    <t>COMUNA COMARNA</t>
  </si>
  <si>
    <t>Parc Fotovoltaic in Municipiul Slobozia, Judetul Ialomita</t>
  </si>
  <si>
    <t>MUNICIPIUL  SLOBOZIA</t>
  </si>
  <si>
    <t>Sistem fotovoltaic On Grid având Pi – 105,3 kWp – UAT Perieti, Jud. Olt</t>
  </si>
  <si>
    <t>COMUNA PERIETI</t>
  </si>
  <si>
    <t>OLT</t>
  </si>
  <si>
    <t>COMUNA BONTIDA</t>
  </si>
  <si>
    <t>COMUNA BERCENI</t>
  </si>
  <si>
    <t>ILFOV</t>
  </si>
  <si>
    <t>ORASUL HATEG</t>
  </si>
  <si>
    <t>Instalatii electrice fotovoltaice pentru consumul propriu de energie, comuna Fantana Mare, judetul Suceava</t>
  </si>
  <si>
    <t>COMUNA FÂNTÂNA MARE</t>
  </si>
  <si>
    <t>COMUNA FRATA</t>
  </si>
  <si>
    <t>COMUNA PETRIS</t>
  </si>
  <si>
    <t>Infiintare parc fotovoltaic in Comuna Coarnele Caprei, judetul Iasi</t>
  </si>
  <si>
    <t>COMUNA COARNELE CAPREI</t>
  </si>
  <si>
    <t>COMUNA MIROSLAVA</t>
  </si>
  <si>
    <t>URBAN INCERC</t>
  </si>
  <si>
    <t>BUCUREȘTI</t>
  </si>
  <si>
    <t>COMUNA SÂNTĂMĂRIA ORLEA</t>
  </si>
  <si>
    <t>COMUNA MARTINESTI</t>
  </si>
  <si>
    <t>COMUNA BACIA</t>
  </si>
  <si>
    <t>Construirea unei unități de producere a energiei electrice din surse regenerabile în vederea compensării consumului propriu în Comuna Moldoveni, Judeţul Neamț</t>
  </si>
  <si>
    <t>COMUNA MOLDOVENI</t>
  </si>
  <si>
    <t>COMUNA VANATORI</t>
  </si>
  <si>
    <t>Capacități de producere energie din surse regenerabile, pentru consum propriu în comuna Dobrovăț, județul Iași</t>
  </si>
  <si>
    <t>COMUNA DOBROVĂŢ</t>
  </si>
  <si>
    <t>“Capacitati de producere energie din surse regenerabile de energie,pentru consum propriu in Comuna Mahmudia, judetul Tulcea”</t>
  </si>
  <si>
    <t>COMUNA MAHMUDIA</t>
  </si>
  <si>
    <t>Construire capacitati de producere energie din surse regenerabile de energie, pentru consum propriu in comuna Voitinel, judetul Suceava</t>
  </si>
  <si>
    <t>COMUNA VOITINEL</t>
  </si>
  <si>
    <t>Capacităţi de producere energie din surse regenerabile de energie, pentru consum propriu în Comuna Jirlău, judeţul Brăila</t>
  </si>
  <si>
    <t>COMUNA JIRLĂU</t>
  </si>
  <si>
    <t>BRĂILA</t>
  </si>
  <si>
    <t>COMUNA SINTEA MARE</t>
  </si>
  <si>
    <t>Noi capacităţi de producere a energiei electrice produsă din surse regenerabile pentru autoconsum la nivelul Universitatea “Stefan cel Mare” din Suceava</t>
  </si>
  <si>
    <t>UNIVERSITATEA "ŞTEFAN CEL MARE" DIN SUCEAVA</t>
  </si>
  <si>
    <t>COMUNA GUSOENI</t>
  </si>
  <si>
    <t>VÂLCEA</t>
  </si>
  <si>
    <t>Sprijinirea investiţiilor în noi capacităţi de producere a energiei electrice produsă din surse regenerabile pentru autoconsumul Comunei DOBRESTI</t>
  </si>
  <si>
    <t>COMUNA DOBREȘTI</t>
  </si>
  <si>
    <t>COMUNA CRISTEȘTI</t>
  </si>
  <si>
    <t>UNIVERSITATEA DE VEST TIMISOARA</t>
  </si>
  <si>
    <t>Construire parc fotovoltaic pentru acoperirea consumului propriu de energie electrică, amplasat în Comuna Bozovici, judeţul Caras Severin</t>
  </si>
  <si>
    <t>COMUNA BOZOVICI</t>
  </si>
  <si>
    <t>CARAȘ SEVERIN</t>
  </si>
  <si>
    <t>COMUNA MĂICĂNEȘTI</t>
  </si>
  <si>
    <t>Amenajare Parc Fotovoltaic Micro 17, bloc M01-M14</t>
  </si>
  <si>
    <t>MUNICIPIUL GALATI</t>
  </si>
  <si>
    <t>GALAȚI</t>
  </si>
  <si>
    <t>COMUNA HĂRĂU</t>
  </si>
  <si>
    <t>-“Construirea unei unități de producere a energiei electrice din surse regenerabile în vederea compensării consumului propriu în Orașul Milișăuți, Județul Suceava”</t>
  </si>
  <si>
    <t>ORAȘUL MILIȘĂUȚI</t>
  </si>
  <si>
    <t>Construirea unei capacități de producere a energiei electrice din surse regenerabile în vederea compensării consumului propriu în Comuna Vânători-Neamț, Județul Neamț</t>
  </si>
  <si>
    <t>COMUNA VANATORI - NEAMT</t>
  </si>
  <si>
    <t>Sprijinirea investiţiilor în noi capacităţi de producere a energiei electrice produsă din surse regenerabile pentru autoconsumul Comunei Șoimi</t>
  </si>
  <si>
    <t>COMUNA ȘOIMI</t>
  </si>
  <si>
    <t>Realizare parc fotovoltaic in vederea producerii energiei electrice pentru autoconsum - Comuna Vladimirescu, Jud. Arad</t>
  </si>
  <si>
    <t>COMUNA VLADIMIRESCU</t>
  </si>
  <si>
    <t>Capacităţi de producere energie din surse regenerabile de energie, pentru consum propriu în Comuna Zvoristea, judetul Suceava</t>
  </si>
  <si>
    <t>COMUNA ZVORIȘTEA</t>
  </si>
  <si>
    <t>JUDEȚUL NEAMȚ</t>
  </si>
  <si>
    <t>COMUNA FOIENI</t>
  </si>
  <si>
    <t>Capacitati de producere energie din surse regenerabile de energie, pentru consum propriu in Comuna Teregova, Jud. Caras - Severin</t>
  </si>
  <si>
    <t>COMUNA TEREGOVA</t>
  </si>
  <si>
    <t>MUNICIPIUL RĂDĂUȚI</t>
  </si>
  <si>
    <t>Înființare parc fotovoltaic in comuna Deleni, județul Iași</t>
  </si>
  <si>
    <t>COMUNA DELENI</t>
  </si>
  <si>
    <t>COMUNA CĂUAȘ</t>
  </si>
  <si>
    <t>COMUNA NEGRENI</t>
  </si>
  <si>
    <t>Infiintare parc fotovoltaic in comuna Prajeni, judetul Botosani</t>
  </si>
  <si>
    <t>COMUNA PRAJENI</t>
  </si>
  <si>
    <t>“Capacităţi de producere energie din surse regenerabile de energie, pentru consum propriu (Complex sportiv) în Comuna Ciuruleasa, Judeţul Alba”</t>
  </si>
  <si>
    <t>COMUNA CIURULEASA</t>
  </si>
  <si>
    <t>ALBA</t>
  </si>
  <si>
    <t>Capacitati de producere energie din surse regenerabile de energie, pentru consum propriu in Comuna Tomesti, judetul Iasi</t>
  </si>
  <si>
    <t>COMUNA TOMEȘTI</t>
  </si>
  <si>
    <t>Construirea unei unități de producere a energiei electrice din surse regenerabile în vederea compensării consumului propriu, în comuna Icușești, județul Neamț</t>
  </si>
  <si>
    <t>COMUNA ICUSEȘTI</t>
  </si>
  <si>
    <t>Sprijinirea investițiilor în noi capacități de producere a energiei electrice produsă din surse regenerabile pentru autoconsum pentru UAT Prundu, județul Giurgiu</t>
  </si>
  <si>
    <t>COMUNA PRUNDU</t>
  </si>
  <si>
    <t>GIURGIU</t>
  </si>
  <si>
    <t>COMUNA DUMBRĂVIȚA</t>
  </si>
  <si>
    <t>Asigurarea energiei electrice prin instalarea de sisteme fotovoltaice pentru autoconsum în clădirile UNSTPB</t>
  </si>
  <si>
    <t>UNST POLITEHNICA BUCUREȘTI</t>
  </si>
  <si>
    <t>-“Înființare de noi capacități de producere a energiei electrice din surse regenerabile pentru autoconsum în orașul Dărmănești, județul Bacău”</t>
  </si>
  <si>
    <t>ORAȘUL DĂRMĂNEȘTI</t>
  </si>
  <si>
    <t>BACĂU</t>
  </si>
  <si>
    <t>Infiintare capacitate de producere a energiei electrice produsa din surse regenerabile pentru autoconsum in cadrul UAT Murgasi, judetul Dolj</t>
  </si>
  <si>
    <t>COMUNA MURGAȘI</t>
  </si>
  <si>
    <t>DOLJ</t>
  </si>
  <si>
    <t>COMUNA BÎRZAVA</t>
  </si>
  <si>
    <t>Infiintare capacitate de producere a energiei electrice produsa din surse regenerabile pentru autoconsum in cadrul UAT Gavanesti, Judetul Olt</t>
  </si>
  <si>
    <t>COMUNA GĂVĂNEȘTI</t>
  </si>
  <si>
    <t>COMUNA BĂLUȘERI</t>
  </si>
  <si>
    <t>COMUNA LUPENI</t>
  </si>
  <si>
    <t>Sprijinirea investiţiilor în noi capacităţi de producere a energiei electrice produsă din surse regenerabile pentru autoconsumul Comunei Varciorog</t>
  </si>
  <si>
    <t>COMUNA VÂRCIOROG</t>
  </si>
  <si>
    <t>COMUNA ERNEI</t>
  </si>
  <si>
    <t>MUN. CURTEA DE ARGEȘ</t>
  </si>
  <si>
    <t>ARGEȘ</t>
  </si>
  <si>
    <t>COMUNA SÂNMARTIN</t>
  </si>
  <si>
    <t>COMUNA ALMAȘ</t>
  </si>
  <si>
    <t>Capacităţi de producere energie din surse regenerabile de energie, pentru consum Pischia, judeţul Timiș</t>
  </si>
  <si>
    <t>COMUNA PISCHIA</t>
  </si>
  <si>
    <t>Titlul proiectului: Capacităţi de producere energie din surse regenerabile de energie, pentru consum propriu în Comuna Urmeniș, Judeţul Bistrița-Năsăud</t>
  </si>
  <si>
    <t>COMUNA URMENIȘ</t>
  </si>
  <si>
    <t>Creșterea eficienței energetice prin înființare parc fotovoltaic în comuna Smârdan, județul Galați</t>
  </si>
  <si>
    <t>COMUNA SMÂRDAN</t>
  </si>
  <si>
    <t>Amenajare Parc Fotovoltaic Tirighina</t>
  </si>
  <si>
    <t>MUNICIPIUL GALAȚI</t>
  </si>
  <si>
    <t>Capacităţi de producere energie din surse regenerabile de energie, pentru consum propriu în Comuna Rebricea judeţul Vaslui</t>
  </si>
  <si>
    <t>COMUNA REBRICEA</t>
  </si>
  <si>
    <t>Construire centrală fotovoltaică pentru autoconsumul comunei Balta Albă, județul Buzău</t>
  </si>
  <si>
    <t>COMUNA BALTA ALBĂ</t>
  </si>
  <si>
    <t>Infiintare capacitate de producere a energiei electrice produsa din surse regenerabile pentru autoconsum in cadrul UAT Targu Carbunesti, judetul Gorj</t>
  </si>
  <si>
    <t>ORAȘUL TÂRGU CĂRBUNEȘTI</t>
  </si>
  <si>
    <t>GORJ</t>
  </si>
  <si>
    <t>ORAȘUL INEU</t>
  </si>
  <si>
    <t>Productie energie electrica  din sursa regenerabila solara pentru autoconsum in UAT Comuna Adunatii Copaceni, Jud. Giurgiu</t>
  </si>
  <si>
    <t>COMUNA ADUNAȚII COPĂCENI</t>
  </si>
  <si>
    <t>Investiții în capacități de producere a energiei electrice din surse regenerabile în vederea susținerii consumului propriu pentru comuna Ciurea, județul Iași</t>
  </si>
  <si>
    <t>COMUNA CIUREA</t>
  </si>
  <si>
    <t>COMUNA PIETROASA</t>
  </si>
  <si>
    <t>Sprijinirea investiţiilor în noi capacităţi de producere a energiei electrice produsă din surse regenerabile pentru autoconsumul Comunei Pocola</t>
  </si>
  <si>
    <t>COMUNA POCOLA</t>
  </si>
  <si>
    <t>COMUNA FÂNTÂNELE</t>
  </si>
  <si>
    <t>Infiintare capacitate de producere a energiei electrice produsa din surse regenerabile pentru autoconsum in cadrul UAT Vulpeni, judetul Olt</t>
  </si>
  <si>
    <t>COMUNA VULPENI</t>
  </si>
  <si>
    <t xml:space="preserve"> ,,Înfiintare parc fotovoltaic pentru autoconsum in Comuna Horlesti, județul Iasi’’</t>
  </si>
  <si>
    <t>COMUNA HORLEȘTI</t>
  </si>
  <si>
    <t>MUNICIPIUL IAȘI</t>
  </si>
  <si>
    <t>COMUNA CIUCEA</t>
  </si>
  <si>
    <t xml:space="preserve">   Infiintare capacitati de producere a energiei electrice pentru consum propriu din surse regenerabile in oras Podu Iloaiei, judetul Iasi</t>
  </si>
  <si>
    <t>ORAȘ PODUL ILOAEI</t>
  </si>
  <si>
    <t>Construirea unei unitati de producere a energiei electrice din surse regenerabile in vederea compensarii consumului propriu, in Comuna Mihail Kogalniceanu, judetul Tulcea.</t>
  </si>
  <si>
    <t>COMUNA MIHAIL KOGĂLNICEANU</t>
  </si>
  <si>
    <t>Capacitati de producere energie din surse regenerabile de energie, pentru consum propriu in Comuna Lozna, judetul Salaj</t>
  </si>
  <si>
    <t>COMUNA LOZNA</t>
  </si>
  <si>
    <t>SĂLAJ</t>
  </si>
  <si>
    <t>COMUNA DUMBRAVA</t>
  </si>
  <si>
    <t>COMUNA SILIȘTEA</t>
  </si>
  <si>
    <t>COMUNA VORONA</t>
  </si>
  <si>
    <t>COMUNA BUTENI</t>
  </si>
  <si>
    <t>COMUNA MOȘNIȚA NOUĂ</t>
  </si>
  <si>
    <t>Instalarea unei noi capacități de producere a energiei electrice din surse solare cu o capacitate de minim 200 kW în Comuna Hida</t>
  </si>
  <si>
    <t>COMUNA HIDA</t>
  </si>
  <si>
    <t>Instalarea unei noi capacități de producere a energiei electrice din surse solare cu o capacitate de minim 400 kW în Comuna Fărcașa</t>
  </si>
  <si>
    <t>COMUNA FĂRCAȘA</t>
  </si>
  <si>
    <t xml:space="preserve"> Sprijinirea investiţiilor în noi capacităţi de producere a energiei electrice produsă din surse regenerabile pentru autoconsumul Comunei Tetchea</t>
  </si>
  <si>
    <t>COMUNA ȚEȚCHEA</t>
  </si>
  <si>
    <t>COMUNA NUȘENI</t>
  </si>
  <si>
    <t>Implementare Centrale Electrice Fotovoltaice pentru producerea de energie electrica din surse regenerabile in vederea asigurarii autoconsumului, pentru obiective aflate in gestiunea Primariei Floresti</t>
  </si>
  <si>
    <t>COMUNA FLOREȘTI</t>
  </si>
  <si>
    <t>COMUNA BOCSIG</t>
  </si>
  <si>
    <t>Rețea edilitară (centrală electrică fotovoltaică 199kWp) aferentă zonei funcționale instituții publice și servicii de interes general – 19 – Sală  sport, 20 – Complex sportiv, 21 – Parc comunal și alte obiective publice, comuna Șotânga, județ Dâmbovița</t>
  </si>
  <si>
    <t>COMUNA ȘOTÂNGA</t>
  </si>
  <si>
    <t>DÂMBOVIȚA</t>
  </si>
  <si>
    <t>Capacităţi de producere energie din surse regenerabile de energie, pentru consum propriu în Comuna Costești , Judeţul Vâlcea</t>
  </si>
  <si>
    <t>COMUNA COSTEȘTI</t>
  </si>
  <si>
    <t>COMUNA BÂRCA</t>
  </si>
  <si>
    <t>COMUNA IZVOARELE</t>
  </si>
  <si>
    <t>Construire centrală fotovoltaică pentru autoconsumul comunei Unguriu, județul Buzău</t>
  </si>
  <si>
    <t>COMUNA UNGURIU</t>
  </si>
  <si>
    <t>COMUNA HODOD</t>
  </si>
  <si>
    <t>Eficientizarea consumului de energie electrica la UAT Comuna Dobrin, Județul Sălaj, prin instalarea de panouri solare fotovoltaice</t>
  </si>
  <si>
    <t>COMUNA DOBRIN</t>
  </si>
  <si>
    <t>ORAȘUL MOLDOVA NOUĂ</t>
  </si>
  <si>
    <t>Producerea energiei electrice din surse regenerabile în comuna Filipești, judeţul Bacău</t>
  </si>
  <si>
    <t>COMUNA FILIPEȘTI</t>
  </si>
  <si>
    <t>COMUNA STOLNICENI-PRĂJESCU</t>
  </si>
  <si>
    <t xml:space="preserve">Dezvoltarea unei centrale fotovoltaice pentru producerea de energie electrică din surse regenerabile în vederea asigurării autoconsumului în Orașul Buhuși, Județul Bacău  </t>
  </si>
  <si>
    <t>COMUNA BUHUȘI</t>
  </si>
  <si>
    <t>COMUNA PIETROASELE</t>
  </si>
  <si>
    <t>Construire capacitati de producere energie din surse regenerabile de energie, pentru consum propriu in comuna Ibanesti, judetul Mures</t>
  </si>
  <si>
    <t>COMUNA IBĂNEȘTI</t>
  </si>
  <si>
    <t>COMUNA RUGINOASA</t>
  </si>
  <si>
    <t>Construirea unei capacități de producere a energiei electrice din surse regenerabile în vederea compensării consumului propriu al U.A.T. Tazlău, în sat Tazlău, Comuna Tazlău, Județul Neamț</t>
  </si>
  <si>
    <t>COMUNA TAZLĂU</t>
  </si>
  <si>
    <t>Realizare centrala electrica fotovoltaica, racord la retea si imprejmuire in comuna Santandrei, jud. Bihor</t>
  </si>
  <si>
    <t>COMUNA SANTANDREI</t>
  </si>
  <si>
    <t>COMUNA SMEENI</t>
  </si>
  <si>
    <t>Capacități de producere energie din surse regenerabile de energie, pentru consum propriu în Comuna Cartisoara, Județul Sibiu</t>
  </si>
  <si>
    <t>COMUNA CÂRȚIȘOARA</t>
  </si>
  <si>
    <t>SIBIU</t>
  </si>
  <si>
    <t>Capacităţi de producere energie din surse regenerabile de energie pt. consum propriu în Com. Movileni, Jud.l Olt</t>
  </si>
  <si>
    <t>COMUNA MOVILENI</t>
  </si>
  <si>
    <t>Capacităţi de producere energie din surse regenerabile de energie, pentru consum propriu în Comuna Voicești , Judeţul Vâlcea</t>
  </si>
  <si>
    <t>COMUNA VOICESTI</t>
  </si>
  <si>
    <t>Sisteme fotovoltaice in regim de autoconsum pentru UAT Gătaia, judetul Timis</t>
  </si>
  <si>
    <t>COMUNA GĂTAIA</t>
  </si>
  <si>
    <t>COMUNA VRATA</t>
  </si>
  <si>
    <t>Construirea de noi capacități de producere a energiei electrice produsă din surse regenerabile pentru autoconsum la nivelul Comunei Adămuș, jud. Mureș</t>
  </si>
  <si>
    <t>COMUNA ADĂMUȘ</t>
  </si>
  <si>
    <t>COMUNA GENERAL BERTHELOT</t>
  </si>
  <si>
    <t>Capacitati de producere energie din surse regenerabile de energie, pentru consum propriu, in comuna Plugari, județul Ias</t>
  </si>
  <si>
    <t>COMUNA PLUGARI</t>
  </si>
  <si>
    <t>Parc fotovoltaic in comuna Pipirig, Judetul Neamt</t>
  </si>
  <si>
    <t>COMUNA PIPIRIG</t>
  </si>
  <si>
    <t>Infiintarea unui sistem de producere energie electrica din surse regenerabile pe raza UAT Santana</t>
  </si>
  <si>
    <t>ORAȘ SÂNTANA</t>
  </si>
  <si>
    <t>Dezvoltarea de noi capacități de producere energie electrică din surse regenerabile pentru autoconsum în COMUNA GEPIU, JUDEŢUL BIHOR</t>
  </si>
  <si>
    <t>COMUNA GEPIU</t>
  </si>
  <si>
    <t>Sprijinirea investitiilor in noi capacitati de producere a energiei produsa din surse regenerabile pentru autoconsum in Comuna Marsani,Judetul Dolj</t>
  </si>
  <si>
    <t>COMUNA MÂRȘANI</t>
  </si>
  <si>
    <t>COMUNA MOLDOVA SULITA</t>
  </si>
  <si>
    <t>Înființarea unei capacități de producție a energiei electrice din sursa solară pentru acoperirea consumului propriu în comuna Săliștea Județul Alba</t>
  </si>
  <si>
    <t>COMUNA SĂLIȘTEA</t>
  </si>
  <si>
    <t>,,Construirea unui parc fotovoltaic pentru autoconsum in Comuna Caiuti, judetul Bacau’’</t>
  </si>
  <si>
    <t>COMUNA CĂIUȚI</t>
  </si>
  <si>
    <t>“Infiintare parc fotovoltaic in vederea producerii energiei electrice din surse regenerabile de tip solar, pentru autoconsum - Orasul Faget, judetul Timis”</t>
  </si>
  <si>
    <t>ORAȘ FĂGET</t>
  </si>
  <si>
    <t>Capacităţi de producere energie din surse regenerabile de energie, pentru consum propriu în Comuna Olcea, judeţul Bihor</t>
  </si>
  <si>
    <t>COMUNA OLCEA</t>
  </si>
  <si>
    <t>Eficientizarea consumului de energie electrica la UAT Comuna Iclod, Județul Cluj, prin instalarea de panouri solare fotovoltaice</t>
  </si>
  <si>
    <t>COMUNA ICLOD</t>
  </si>
  <si>
    <t>Capacitati de producere energie din surse regenerabile de energie pentru consum propriu in Comuna Santa Mare, judetul Botosani</t>
  </si>
  <si>
    <t>COMUNA SANTA MARE</t>
  </si>
  <si>
    <t>COMUNA GÂRBOU</t>
  </si>
  <si>
    <t>Eficientizarea consumului de energie electrica la UAT Comuna Cerasu, Judetul Prahova, prin instalarea de panouri solare fotovoltaice</t>
  </si>
  <si>
    <t>COMUNA CERAȘU</t>
  </si>
  <si>
    <t>Infiintarea unui sistem de producere a energiei electrice pentru autoconsum, in UAT Orasul Pancota, judetul Arad</t>
  </si>
  <si>
    <t>ORAȘ PÂNCOTA</t>
  </si>
  <si>
    <t>Dezvoltare parc fotovoltaic in COMUNA ARCANI, derulat prin fondul de modernizare in Romania, pentru sprijinirea investiţiilor în noi capacităţi de producere a energiei din surse regenerabile pentru autoconsumul necesar comunei</t>
  </si>
  <si>
    <t>COMUNA ARCANI</t>
  </si>
  <si>
    <t xml:space="preserve">Centrală electrică fotovoltaică pentru autoconsum </t>
  </si>
  <si>
    <t>COMUNA CLINCENI</t>
  </si>
  <si>
    <t>Sprijinirea investiţiilor în noi capacităţi de producere a energiei electrice produsă din surse regenerabile pentru autoconsumul Comunei Bulz</t>
  </si>
  <si>
    <t>COMUNA BULZ</t>
  </si>
  <si>
    <t>COMUNA VIȘINA</t>
  </si>
  <si>
    <t xml:space="preserve">COMUNA SEMLAC </t>
  </si>
  <si>
    <t>COMUNA STUDINA</t>
  </si>
  <si>
    <t>COMUNA CERGĂU</t>
  </si>
  <si>
    <t>COMUNA GĂVOJDIA</t>
  </si>
  <si>
    <t>COMUNA CRĂCIUNEȘTI</t>
  </si>
  <si>
    <t>COMUNA STRUNGA</t>
  </si>
  <si>
    <t>COMUNA BUNEȘTI</t>
  </si>
  <si>
    <t>Amplasare panouri fotovoltaice la unitățile de învățământ preuniversitar de stat de pe raza Sectorului 2, aflate în administrarea Direcției Generale pentru Administrarea Patrimoniului Imobiliar Sector 2</t>
  </si>
  <si>
    <t>DIRECȚIA GENERALĂ PENTRU ADMINISTRAREA PATRIMONIULUI IMOBILIAR SECTOR 2</t>
  </si>
  <si>
    <t>Construire parc fotovoltaic 1MW</t>
  </si>
  <si>
    <t>MUNICIPIUL ROMAN</t>
  </si>
  <si>
    <t>Construirea unei capacități de producție a energiei electrice din surse regenerabile pentru autoconsum la nivelul  Arhiepiscopiei Craiovei</t>
  </si>
  <si>
    <t>ARHIEPISCOPIA CRAIOVEI</t>
  </si>
  <si>
    <t>COMUNA DOȘTAT</t>
  </si>
  <si>
    <t>Realizarea unei capacitati noi de producere energie din surse regenerabile pentru autoconsum in comuna Dofteana, judetul Bacau</t>
  </si>
  <si>
    <t>COMUNA DOFTEANA</t>
  </si>
  <si>
    <t>Infiintare capacitate de producere a energiei electrice produsa din surse regenerabile pentru autoconsum in cadrul UAT Balta, judetul Mehedinti</t>
  </si>
  <si>
    <t>COMUNA BALTA</t>
  </si>
  <si>
    <t>COMUNA BĂLAN</t>
  </si>
  <si>
    <t>ORAȘ BABADAG</t>
  </si>
  <si>
    <t>COMUNA POTCOAVA</t>
  </si>
  <si>
    <t>Instalarea unei noi capacități de producere a energiei electrice din surse solare cu o capacitate de minim 50 kW în COMUNA MANASTIUR</t>
  </si>
  <si>
    <t>COMUNA MĂNĂȘTIUR</t>
  </si>
  <si>
    <t>Infiintarea unui sistem de producere a energiei electrice pentru autoconsum, in UAT Comuna Covasant, judetul Arad</t>
  </si>
  <si>
    <t>COMUNA COVĂSÂNȚ</t>
  </si>
  <si>
    <t>Infiintarea unui sistem de producere a energiei electrice pentru autoconsum, in UAT Comuna Sofronea judetul Arad</t>
  </si>
  <si>
    <t>COMUNA ȘOFRONEA</t>
  </si>
  <si>
    <t>Înființare parc fotovoltaic pentru producerea energiei din surse regenerabile de energie de tip solar, in vederea acoperirii consumului propriu energetic al comunei Lenauheim, județul Timiș</t>
  </si>
  <si>
    <t>COMUNA LENAUHEIM</t>
  </si>
  <si>
    <t>Instalarea unei noi capacități de producere a energiei electrice din surse solare cu o capacitate de 200 kW în Comuna Criciova</t>
  </si>
  <si>
    <t>COMUNA CRICIOVA</t>
  </si>
  <si>
    <t xml:space="preserve">Infiintare parc fotovoltaic pentru producerea energiei electrice din surse regenerabile de tip solar, in vederea acoperirii consumului propriu energetic al localitatii Zerind, jud. Arad </t>
  </si>
  <si>
    <t>COMUNA ZERIND</t>
  </si>
  <si>
    <t>COMUNA BRETEA ROMÂNĂ</t>
  </si>
  <si>
    <t>-“Capacităţi de producere energie din surse regenerabile de energie, pentru consum propriu în Comuna Rona de Jos, Judeţul Maramureș”</t>
  </si>
  <si>
    <t>COMUNA RONA DE JOS</t>
  </si>
  <si>
    <t>COMUNA COLTĂU</t>
  </si>
  <si>
    <t>Înființare parc fotovoltaic în comuna Supur, Județ Satu Mare</t>
  </si>
  <si>
    <t>COMUNA SUPUR</t>
  </si>
  <si>
    <t>Instalarea unei noi capacități de producere a energiei electrice din surse solare cu o capacitate de 80 kW în Comuna Branistea</t>
  </si>
  <si>
    <t>COMUNA BRANIȘTEA</t>
  </si>
  <si>
    <t>”Capacități de producere a energiei electrice produsă din surse regenerabile în Comuna Pericei, judetul Sălaj”</t>
  </si>
  <si>
    <t>COMUNA PERICEI</t>
  </si>
  <si>
    <t>Realizarea unei capacitati de producere a energiei din surse regenerabile pentru autoconsumul comunei Josenii Bârgăului</t>
  </si>
  <si>
    <t>COMUNA JOSENII BÂRGĂULUI</t>
  </si>
  <si>
    <t>COMUNA ȘIBOT</t>
  </si>
  <si>
    <t>COMUNA CÂLNIC</t>
  </si>
  <si>
    <t>MUNICIPIUL TURDA</t>
  </si>
  <si>
    <t>COMUNA SÂNANDREI</t>
  </si>
  <si>
    <t>Sprijinirea investitiilor in noi capacitati de producere a energiei electrice produsa din surse regenerabile pentru autoconsumul Spitalului Salonta</t>
  </si>
  <si>
    <t>SPITALUL MUNICIPAL SALONTA</t>
  </si>
  <si>
    <t>„Sprijinirea investiţiilor în noi capacităţi de producere a energiei electrice produsă din surse regenerabile pentru autoconsumul Comunei Ceica, Judetul Bihor”</t>
  </si>
  <si>
    <t>COMUNA CEICA</t>
  </si>
  <si>
    <t>COMUNA TILEAGD</t>
  </si>
  <si>
    <t>COMUNA DRĂGEȘTI</t>
  </si>
  <si>
    <t>Sprijinirea investiţiilor în noi capacităţi de producere a energiei electrice produsă din surse regenerabile pentru autoconsumul Comunei Finis</t>
  </si>
  <si>
    <t>COMUNA FINIS</t>
  </si>
  <si>
    <t>COMUNA GODINEȘTI</t>
  </si>
  <si>
    <t xml:space="preserve"> Infiintare capacitate noua de producere energie electrica propusa din surse regenerabile pentru autoconsum in Orasul Turceni, judetul Gorj </t>
  </si>
  <si>
    <t>ORAȘ TURCENI</t>
  </si>
  <si>
    <t>Infiintare parc fotovoltaic in vederea producerii energiei electrice din surse regenerabile de tip solar pentru Comuna Farcasesti, Jud. Gorj</t>
  </si>
  <si>
    <t>COMUNA FĂRCĂȘEȘTI</t>
  </si>
  <si>
    <t>COMUNA BUMBEȘTI PIȚIC</t>
  </si>
  <si>
    <t>Capacitati de producere energie din surse regenerabile de energie, pentru consum propriu in Comuna Maciuca, judetul Valcea</t>
  </si>
  <si>
    <t>COMUNA MĂCIUCA</t>
  </si>
  <si>
    <t>Înființarea unei capacități de producție a energiei electrice din sursa solară pentru acoperirea consumului propriu în orașul Măgurele</t>
  </si>
  <si>
    <t>ORAȘ MĂGURELE</t>
  </si>
  <si>
    <t>“Noi capacităţi de producere a energiei electrice din surse regenerabile pentru autoconsum la nivelul ICSI”</t>
  </si>
  <si>
    <t>INSTITUTUL NATIONAL DE CERCETARE-DEZVOLTARE PENTRU TEHNOLOGII CRIOGENICE SI IZOTOPICE - I.C.S.I. RAMNICU VALCEA</t>
  </si>
  <si>
    <t>Centrală electrică fotovoltaică pentru autoconsum de 292 kWp</t>
  </si>
  <si>
    <t>COMUNA VÂNJULEȚ</t>
  </si>
  <si>
    <t>Înființare parc fotovoltaic, comuna Gura Padinii, județul Olt</t>
  </si>
  <si>
    <t>COMUNA GURA PADINII</t>
  </si>
  <si>
    <t>COMUNA RUSANESTI</t>
  </si>
  <si>
    <t>Energie regenerabila pentru acoperirea consumului de energie electrica la nivelul comunei Daneti, judetul Dolj</t>
  </si>
  <si>
    <t>COMUNA DANEȚI</t>
  </si>
  <si>
    <t>ORAȘ ROVINARI</t>
  </si>
  <si>
    <t>Sprijinirea investiţiilor în noi capacităţi de producere a energiei electrice produsă din surse regenerabile pentru autoconsumul Comunei Nenciuleşti</t>
  </si>
  <si>
    <t>COMUNA NENCIULEȘTI</t>
  </si>
  <si>
    <t>Centrală fotovoltaică amplasată la sediul administrativ al Primăriei Sectorului 2</t>
  </si>
  <si>
    <t>SECTORUL 2</t>
  </si>
  <si>
    <t>MĂNĂSTIREA TURNU</t>
  </si>
  <si>
    <t>COMUNA GRĂDIȘTEA</t>
  </si>
  <si>
    <t>COMUNA PEȘTERA</t>
  </si>
  <si>
    <t xml:space="preserve">Construire centrală fotovoltaică (prosumator) Techirghiol </t>
  </si>
  <si>
    <t>PATRIARHIA ROMANA-ADMINISTRATIA PATRIARHALA</t>
  </si>
  <si>
    <t>PATRIARHIA ROMANA-ADMINISTRATIA PATRIARHALA PANTELIMON</t>
  </si>
  <si>
    <t>- Realizare centrala panouri fotovoltaice</t>
  </si>
  <si>
    <t>MUNICIPIUL BRĂILA</t>
  </si>
  <si>
    <t>COMUNA BEIDAUD</t>
  </si>
  <si>
    <t>Infiintare parc fotovoltaic pentru producerea energiei electrice din surse regenerabile de energie de tip solar, in vederea acoperirii consumului propriu energetic al localitatii Liesti, Jud. Galati</t>
  </si>
  <si>
    <t>COMUNA LIEȘTI</t>
  </si>
  <si>
    <t>COMUNA TULNICI</t>
  </si>
  <si>
    <t>Infiintare Centrală Fotovoltaică in Orasul ODOBESTI Judetul Vrancea</t>
  </si>
  <si>
    <t>ORAȘ ODOBEȘTI</t>
  </si>
  <si>
    <t>Instalarea unei noi capacități de producere a energiei electrice din surse solare cu o capacitate de minim 2000 kW în Municipiul Făgăraș</t>
  </si>
  <si>
    <t>MUNICIPIUL FĂGĂRAȘ</t>
  </si>
  <si>
    <t>COMUNA COSÂMBEȘTI</t>
  </si>
  <si>
    <t>COMUNA DRAGUSENI</t>
  </si>
  <si>
    <t>COMUNA FRUMOSU</t>
  </si>
  <si>
    <t>Infiintare parc fotovoltaic și utilizarea energiei pentru consumul propriu al Spitalului Municipal SF Doctori Cosma si Damian Radauti, județul Suceava</t>
  </si>
  <si>
    <t>SPITALUL MUNICIPAL SFINȚII COSMA ȘI DAMIAN RĂDĂUȚI</t>
  </si>
  <si>
    <t>Construire centrală fotovoltaică pentru producere energie regenerabilă (verde) tip prosumator pentru punctul de consum Liceul Anastasie Bașotă și celelalte puncte de consum ale Comunei Pomârla</t>
  </si>
  <si>
    <t>COMUNA POMÂRLA</t>
  </si>
  <si>
    <t>COMUNA TIMIȘEȘTI</t>
  </si>
  <si>
    <t>“Capacitati de producere energie din surse regenerabile de energie,  pentru consum propriu in Comuna Bals, judetul Iasi</t>
  </si>
  <si>
    <t>COMUNA BALȘ</t>
  </si>
  <si>
    <t>“Capacități de producere energie din surse regenerabile de energie, pentru consum propriu în Comuna Stănilești, Județul Vaslui”</t>
  </si>
  <si>
    <t>COMUNA STĂNILEȘTI</t>
  </si>
  <si>
    <t>Infiintare parc fotovoltaic in vederea producerii energiei electrice din surse regenerabile de tip solar pentru Orasul Geoagiu, Jud. Hunedoara</t>
  </si>
  <si>
    <t>ORAȘ GEOAGIU</t>
  </si>
  <si>
    <t>”Sprijinirea investiţiilor în noi capacităţi de producere a energiei electrice produsă din surse regenerabile pentru autoconsum- Parc fotovoltaic in COMUNA GOICEA”</t>
  </si>
  <si>
    <t>COMUNA GOICEA</t>
  </si>
  <si>
    <t>Capacitati de producere energie din surse regenerabile de energie, pentru consum propriu in Comuna Valea Seaca, Judetul Bacau</t>
  </si>
  <si>
    <t>COMUNA VALEA SEACĂ</t>
  </si>
  <si>
    <t>COMUNA DRĂGĂNEȘTI</t>
  </si>
  <si>
    <t>MUNICIPIUL BEIUȘ</t>
  </si>
  <si>
    <t>Sistem de producere energie pentru consum propriu Manastirea Sihastria, loc. Vânători Neamț, jud. Neamț</t>
  </si>
  <si>
    <t>MĂNĂSTIREA SIHĂSTRIA</t>
  </si>
  <si>
    <t>Capacități de producere energie din surse regenerabile de energie pentru consum propriu în comuna Budeasa Județul Argeș</t>
  </si>
  <si>
    <t>COMUNA BUDEASA</t>
  </si>
  <si>
    <t>COMUNA VICTORIA</t>
  </si>
  <si>
    <t>Capacități de producere energie din surse regenerabile de energie, pentru consum propriu în Comuna Ceplenița, Județul Iași</t>
  </si>
  <si>
    <t>COMUNA CEPLENIȚA</t>
  </si>
  <si>
    <t>Construire capacităţi de producere energie din surse regenerabile de energie, pentru consum propriu în Comuna Straja, Judeţul Suceava</t>
  </si>
  <si>
    <t>COMUNA STRAJA</t>
  </si>
  <si>
    <t>COMUNA TOTEȘTI</t>
  </si>
  <si>
    <t xml:space="preserve">Asigurarea energiei din surse regenerabile de energie de tip solar, pentru consum propriu UAT Glimboca </t>
  </si>
  <si>
    <t>COMUNA GLÎMBOCA</t>
  </si>
  <si>
    <t>Infiintare parc fotovoltaic in vederea producerii energiei electrice din surse regenarabile de tip solar pentru Comuna Runcu, județul Gorj</t>
  </si>
  <si>
    <t>COMUNA RUNCU</t>
  </si>
  <si>
    <t>COMUNA PĂUȘEȘTI</t>
  </si>
  <si>
    <t>MĂNĂSTIREA ZAMFIRA</t>
  </si>
  <si>
    <t xml:space="preserve">COMUNA ALMAȘU </t>
  </si>
  <si>
    <t>COMUNA BIRDA</t>
  </si>
  <si>
    <t>COMUNA FIȚIONEȘTI</t>
  </si>
  <si>
    <t>COMUNA BELINȚ</t>
  </si>
  <si>
    <t>Sprijinirea investitiilor in noi capacitati de producerea energiei electrice din surse regenerabile pentru autoconsum – Parc fotovoltaic in comuna Giurgita</t>
  </si>
  <si>
    <t>COMUNA GIURGIȚA</t>
  </si>
  <si>
    <t>Sprijinirea investiţiilor în noi capacităţi de producere a energiei electrice produsă din surse regenerabile pentru autoconsumul Comunei Cefa</t>
  </si>
  <si>
    <t>COMUNA CEFA</t>
  </si>
  <si>
    <t>Productie energie electrica din surse regenerabile de tip solar</t>
  </si>
  <si>
    <t>ORAȘ VALEA LUI MIHAI</t>
  </si>
  <si>
    <t>COMUNA JOSENI</t>
  </si>
  <si>
    <t>COMUNA BERLEȘTI</t>
  </si>
  <si>
    <t>COMUNA JAMU MARE</t>
  </si>
  <si>
    <t>Infiintare capacitate de producere a energiei electrice produsa din surse regenerabile pentru autoconsum in cadrul UAT Calarasi, judetul Dolj</t>
  </si>
  <si>
    <t>COMUNA CĂLĂRAȘI</t>
  </si>
  <si>
    <t>COMUNA MIRCEA VODĂ</t>
  </si>
  <si>
    <t>COMUNA NOȘLAC</t>
  </si>
  <si>
    <t>COMUNA DĂNCIULEȘTI</t>
  </si>
  <si>
    <t>COMUNA FRĂSINET</t>
  </si>
  <si>
    <t xml:space="preserve"> Sprijinirea investiţiilor în noi capacităţi de producere a energiei electrice produsă din surse regenerabile pentru autoconsumul Comunei Oncesti</t>
  </si>
  <si>
    <t>COMUNA ONCEȘTI</t>
  </si>
  <si>
    <t>COMUNA OSTRA</t>
  </si>
  <si>
    <t>Titlu Proiect: Infiintarea unei capacitati de productie a energiei electrice din sursa solara pentru acoperirea consumului propiu al orasului Sebis</t>
  </si>
  <si>
    <t>ORAȘ SEBIȘ</t>
  </si>
  <si>
    <t>Centrală electrică fotovoltaică pentru autoconsum de 69,1 kWp ȋn comuna Grădiştea, judeţ Vâlcea</t>
  </si>
  <si>
    <t>Capacităţi de producere energie din surse regenerabile de energie, pentru consum propriu în Comuna Prundeni, judeţul Vâlcea</t>
  </si>
  <si>
    <t>COMUNA PRUNDENI</t>
  </si>
  <si>
    <t>”Realizarea unui parc de panouri fotovoltaice in municipiul Husi, judetul Vaslui”</t>
  </si>
  <si>
    <t>MUNICIPIUL HUȘI</t>
  </si>
  <si>
    <t>Infiintare capacitate de producere a energiei electrice produsa din surse regenerabile pentru autoconsum in cadrul UAT Livezi, judetul Valcea</t>
  </si>
  <si>
    <t>COMUNA LIVEZI</t>
  </si>
  <si>
    <t>Sistem fotovoltaic - Constructie CEF - in cadrul Spitalului de Psihiatrie si pentru Masuri de Siguranta Jebel, Jud. Timis</t>
  </si>
  <si>
    <t>SPITALUL DE PSIHIATRIE ȘI PENTRU MĂSURI DE SIGURANȚĂ JEBEL</t>
  </si>
  <si>
    <t>COMUNA DODEȘTI</t>
  </si>
  <si>
    <t>Construire centrala electrica fotovoltaica</t>
  </si>
  <si>
    <t>ORAȘ JIBOU</t>
  </si>
  <si>
    <t>Construire parc fotovoltaic in comuna Magiresti, judetul Bacau</t>
  </si>
  <si>
    <t>COMUNA MĂGIREȘTI</t>
  </si>
  <si>
    <t>COMUNA RÂU DE MORI</t>
  </si>
  <si>
    <t>COMUNA SĂCĂLAZ</t>
  </si>
  <si>
    <t>Capacități de producere energie din surse regenerabile de energie pentru consum propriu în Comuna Ion Creangă, Județul Neamț</t>
  </si>
  <si>
    <t>COMUNA ION CREANGĂ</t>
  </si>
  <si>
    <t>ORAȘ VĂLENII DE MUNTE</t>
  </si>
  <si>
    <t>Infiintare parc fotovoltaic in vederea producerii energiei electrice din surse regenerabile de tip solar pentru Comuna Negomir, Judetul Gorj</t>
  </si>
  <si>
    <t>COMUNA NEGOMIR</t>
  </si>
  <si>
    <t>Sistem de eficienta energetica folosind energia fotovoltaica, orasul Breaza, jud. Prahova</t>
  </si>
  <si>
    <t>ORAȘ BREAZA</t>
  </si>
  <si>
    <t>COMUNA CRUCEA</t>
  </si>
  <si>
    <t>COMUNA VALEA LUNGĂ</t>
  </si>
  <si>
    <t>Înființare capacitate de producere a energiei electrice produsă din surse regenerabile pentru autoconsum în cadrul UAT Poiana Mare</t>
  </si>
  <si>
    <t>COMUNA POIANA MARE</t>
  </si>
  <si>
    <t>Capacităţi de producere energie din surse regenerabile de energie, pentru consum propriu în Comuna Tulucești, judeţul Galați</t>
  </si>
  <si>
    <t>COMUNA TULUCEȘTI</t>
  </si>
  <si>
    <t>Construire centrala fotovoltaica pentru autoconsumul comunei Facaeni</t>
  </si>
  <si>
    <t>COMUNA FĂCĂENI</t>
  </si>
  <si>
    <t>COMUNA GRUIA</t>
  </si>
  <si>
    <t>Infiintarea unui parc fotovoltaic in Orasul Balcesti</t>
  </si>
  <si>
    <t>ORAȘ BĂLCEȘTI</t>
  </si>
  <si>
    <t>Construirea unei unități de producere a energiei electrice din surse regenerabile în vederea compensării consumului propriu în comuna Cândești, județul Botoșani</t>
  </si>
  <si>
    <t>COMUNA CÂNDEȘTI</t>
  </si>
  <si>
    <t>COMUNA ALEXANDRU ODOBESCU</t>
  </si>
  <si>
    <t>Productia energiei electrice din surse regenerabile de tip solar pentru autoconsumul Comunei Tiha Bargaului,Judetul Bistrita Nasaud</t>
  </si>
  <si>
    <t>COMUNA TIHA BÂRGĂULUI</t>
  </si>
  <si>
    <t>ORAȘ SOVATA</t>
  </si>
  <si>
    <t>COMUNA ILIA</t>
  </si>
  <si>
    <t>Infiintare parc fotovoltaic pentru autoconsum in Comuna Socodor, Jud. Arad</t>
  </si>
  <si>
    <t xml:space="preserve">COMUNA SOCODOR </t>
  </si>
  <si>
    <t>Parc fotovoltaic în comuna Sânpetru, județul Brașov</t>
  </si>
  <si>
    <t>COMUNA SÂNPETRU</t>
  </si>
  <si>
    <t>COMUNA BELCIUGATELE</t>
  </si>
  <si>
    <t>COMUNA DAIA ROMÂNĂ</t>
  </si>
  <si>
    <t>Sprijinirea investițiilor în noi capacități de producere a energiei electrice produsă din surse regenerabile pentru autoconsum pentru UAT comunaDor Mărunt-construirea unui parc fotovoltaic în comuna Dor Mărunt,Jud.Călărași</t>
  </si>
  <si>
    <t>COMUNA DOR MĂRUNT</t>
  </si>
  <si>
    <t>Capacitati de producere energie din surse regenerabile de energie, pentru consum propriu in Comuna Bolotesti, Judetul Vrancea</t>
  </si>
  <si>
    <t>COMUNA BOLOTEȘTI</t>
  </si>
  <si>
    <t>“Instalarea unei noi capacități de producere a energiei electrice din surse solare cu o capacitate de 100 kW în Comuna Socond”</t>
  </si>
  <si>
    <t>COMUNA SOCOND</t>
  </si>
  <si>
    <t>COMUNA SÂNTANA DE MURES</t>
  </si>
  <si>
    <t>COMUNA STROEȘTI</t>
  </si>
  <si>
    <t>COMUNA JUPÂNEȘTI</t>
  </si>
  <si>
    <t>COMUNA PREDEȘTI</t>
  </si>
  <si>
    <t>ORAȘ JIMBOLIA</t>
  </si>
  <si>
    <t>Energie electrica din sursa regenerabila – fotovoltaica,  în UAT Bustuchin, jud. Gorj</t>
  </si>
  <si>
    <t>COMUNA BUSTUCHIN</t>
  </si>
  <si>
    <t>COMUNA BUDUREASA</t>
  </si>
  <si>
    <t>ARHIEPISCOPIA SUCEVEI ȘI RĂDĂUȚILOR</t>
  </si>
  <si>
    <t>-“Realizare capacitate de productie a energiei electrice din sursa regenerabila solara, pentru consumul propriu al UAT Mociu judetul Cluj”</t>
  </si>
  <si>
    <t>COMUNA MOCIU</t>
  </si>
  <si>
    <t>Centrală Fotovoltaică cu puterea de 99,36Kwp la Sanatoriul de Neuropsihiatrie Podriga, județul Botoșani</t>
  </si>
  <si>
    <t>SANATORIUL DE NEUROPSIHIATRIE PODRIGA</t>
  </si>
  <si>
    <t>MĂNĂSTIREA SĂMURCĂȘEȘTI</t>
  </si>
  <si>
    <t>"Realizarea unei capacitati noi de producere a energiei electrice din surse regenerabile pentru autoconsumul Comunei Afumati, Jud. Dolj"</t>
  </si>
  <si>
    <t>COMUNA AFUMAȚI</t>
  </si>
  <si>
    <t>UM 0490 CIOLPANI</t>
  </si>
  <si>
    <t>COMUNA VLADIMIR</t>
  </si>
  <si>
    <t>Desfiinţare locuinţă+anexă, construire unitate de producere energie electrică din surse regenerabile în vederea compensării consumului propriu în comuna Blândești, în pc 635, sat Blândești și împrejmuire teren</t>
  </si>
  <si>
    <t>COMUNA BLÂNDEȘTI</t>
  </si>
  <si>
    <t>Sistem fotovoltaic in Comuna Baltatesti</t>
  </si>
  <si>
    <t>COMUNA BĂLTĂȚEȘTI</t>
  </si>
  <si>
    <t>Creșterea eficienței energetice prin utilizarea energiei neconvenționale generate de panouri fotovoltaice la Unitatea de Asistență Medico-Socială Sulița</t>
  </si>
  <si>
    <t>UNITATEA MEDICO-SOCIALĂ SULIȚA</t>
  </si>
  <si>
    <t>COMUNA CENEI</t>
  </si>
  <si>
    <t>COMUNA CORNI</t>
  </si>
  <si>
    <t>COMUNA LUNCA</t>
  </si>
  <si>
    <t>Instalarea unei noi capacități de producere a energiei electrice din surse solare cu o capacitate 400 kW la Manastirea Putna</t>
  </si>
  <si>
    <t>MĂNĂSTIREA PUTNA</t>
  </si>
  <si>
    <t>Instalarea unei noi capacitati de producere a energiei electrice din surse solare cu o capacitate de 125 kW la Manastirea Dragomirna</t>
  </si>
  <si>
    <t>MĂNĂSTIREA DRAGOMIRNA</t>
  </si>
  <si>
    <t>Titlu Proiect: Instalarea unei noi capacitati de producere a energiei electrice din surse solare cu o capacitate de 160 kW la Manastirea Sucevita(SV)</t>
  </si>
  <si>
    <t>MĂNĂSTIREA SUCEVIȚA</t>
  </si>
  <si>
    <t>Instalarea unei noi capacități de producere a energiei electrice din surse solare cu o capacitate de 100 kW în Comuna Cetate</t>
  </si>
  <si>
    <t>COMUNA CETATE</t>
  </si>
  <si>
    <t>Sprijinirea investițiilor noi în capacități de producere a energiei electrice produse din surse regenerabile pentru consumul comunei Abram</t>
  </si>
  <si>
    <t>COMUNA ABRAM</t>
  </si>
  <si>
    <t>COMUNA DOBA</t>
  </si>
  <si>
    <t>Parc fotovoltaic in comuna Vama, jud. Satu Mare</t>
  </si>
  <si>
    <t>COMUNA VAMA</t>
  </si>
  <si>
    <t>Construirea unei capacități de producție a energiei electrice din surse regenerabile pentru autoconsumul U.A.T. Drobeta Turnu Severin, situată în județul Mehedinți</t>
  </si>
  <si>
    <t>MUNICIPIUL DROBETA TURNU SEVERIN</t>
  </si>
  <si>
    <t>Înființare capacitate de producere a energiei electrice produsă din surse regenerabile pentru autoconsum în cadrul UAT Pătulele, județul Mehedinți</t>
  </si>
  <si>
    <t>COMUNA PĂTULELE</t>
  </si>
  <si>
    <t>Realizare și echipare parc fotovoltaic în comuna Bod, județul Brașov</t>
  </si>
  <si>
    <t>COMUNA BOD</t>
  </si>
  <si>
    <t xml:space="preserve">Asigurarea consumului de energie electrică la nivelul UAT Sita Buzăului prin crearea de noi capacități de producție din surse regenerabile </t>
  </si>
  <si>
    <t>COMUNA SITA BUZĂULUI</t>
  </si>
  <si>
    <t>COVASNA</t>
  </si>
  <si>
    <t>COMUNA PEȘTIȘU MIC</t>
  </si>
  <si>
    <t xml:space="preserve">Construire parc fotovoltaic, localitatea Călan, județul Hunedoara </t>
  </si>
  <si>
    <t>ORAȘUL CĂLAN</t>
  </si>
  <si>
    <t>Infiintarea unui sistem de producere a energiei electrice pentru autoconsum, in UAT Comuna Zimandu Nou, judetul Arad</t>
  </si>
  <si>
    <t>COMUNA ZIMANDU NOU</t>
  </si>
  <si>
    <t>„Infiintare parc fotovoltaic in vederea producerii de energie din surse regenerabile pentru consum propriu la nivelul comunei Olari, judetul Arad”</t>
  </si>
  <si>
    <t>COMUNA OLARI</t>
  </si>
  <si>
    <t>COMUNA BUCOVĂȚ</t>
  </si>
  <si>
    <t>COMUNA CHECEA</t>
  </si>
  <si>
    <t>Capacitati de producere energie din surse regenerabile de energie, consum propriu in comuna Daesti, judetul Valcea</t>
  </si>
  <si>
    <t>COMUNA DĂEȘTI</t>
  </si>
  <si>
    <t>Centrală electrică fotovoltaică pentru autoconsum de 151 kWp</t>
  </si>
  <si>
    <t>Infiintare parc fotovoltaic in vederea producerii energiei electrice din surse regenerabile de tip solar, pentru autoconsum - Comuna Galbinasi, Jud. Buzau</t>
  </si>
  <si>
    <t>COMUNA GĂLBINAȘI</t>
  </si>
  <si>
    <t>“Capacitati de productie din surse regenerabile de energie, pentru consum propriu  în Comuna Ghindaoani, Județul Neamt”</t>
  </si>
  <si>
    <t>COMUNA GHINDĂOANI</t>
  </si>
  <si>
    <t>COMUNA DOBROTEȘTI</t>
  </si>
  <si>
    <t xml:space="preserve">Construire centrală fotovoltaică (prosumator) Vidra dotată cu stație de reîncărcare pentru mașini electrice </t>
  </si>
  <si>
    <t>ARHIEPISCOPIA BUCUREȘTILOR - VIDRA</t>
  </si>
  <si>
    <t>ARHIEPISCOPIA BUCUREȘTILOR VIDRA</t>
  </si>
  <si>
    <t>COMUNA DĂNEȘTI</t>
  </si>
  <si>
    <t>COMUNA PADEȘ</t>
  </si>
  <si>
    <t>COMUNA ROȘIA DE AMARADIA</t>
  </si>
  <si>
    <t>Infiintare capacitati de producere energie din surse regenerabile de energie, pentru consum propriu in Comuna CEZIENI, judetul OLT</t>
  </si>
  <si>
    <t>COMUNA CEZIENI</t>
  </si>
  <si>
    <t>Infiintare capacitate de producere a energiei electrice produsa din surse regenerabile pentru autoconsum in cadrul UAT Valeni, Judetul Olt</t>
  </si>
  <si>
    <t>COMUNA VĂLENI</t>
  </si>
  <si>
    <t>COMUNA 23 AUGUST</t>
  </si>
  <si>
    <t>Construirea unei capacități de producție a energiei electrice din surse regenerabile pentru autoconsum pentru INFLPR RA</t>
  </si>
  <si>
    <t>INSTITUTUL NATIONAL DE CERCETARE DEZVOLTARE PENTRU FIZICA LASERILOR, PLASMEI SI RADIATIEI</t>
  </si>
  <si>
    <t>Infiintare parc fotovoltaic in vederea producerii energiei electrice din surse regenerabile de tip solar pentru Municipiul Caransebes, Judetul Caras-Severin</t>
  </si>
  <si>
    <t>MUNICIPIUL CARANSEBEȘ</t>
  </si>
  <si>
    <t>PAROHIA GAGU</t>
  </si>
  <si>
    <t>Infiintare capacitate de producere a energiei electrice produsa din surse regenerabile pentru autoconsum in cadrul UAT Baldovinesti, judetul Olt</t>
  </si>
  <si>
    <t>COMUNA BALDOVINEȘTI</t>
  </si>
  <si>
    <t>ORAȘ CHITILA</t>
  </si>
  <si>
    <t>Instalarea unei noi capacități de producere a energiei electrice din surse solare cu o capacitate de minim 300 kw în Mănăstirea Sihăstria Putnei</t>
  </si>
  <si>
    <t>MĂNĂSTIREA SIHĂSTRIA PUTNEI</t>
  </si>
  <si>
    <t>Realizarea unei capacitati noi de producere energie din surse regenerabile de energie pentru autoconsum in comuna Damuc, judetul Neamt</t>
  </si>
  <si>
    <t>COMUNA DĂMUC</t>
  </si>
  <si>
    <t>Realizarea unei capacitati noi de producere energie din surse regenerabile de energie pentru autoconsum in comuna Berchisesti, judetul Suceava</t>
  </si>
  <si>
    <t>COMUNA BERCHIȘEȘTI</t>
  </si>
  <si>
    <t>MĂNĂSTIREA BUCIUMENI</t>
  </si>
  <si>
    <t>“Construirea unei capacități de producție a energiei electrice din surse regenerabile pentru autoconsum în Comuna Plenița, județul Dolj”</t>
  </si>
  <si>
    <t>COMUNA PLENIȚA</t>
  </si>
  <si>
    <t>Sistem fotovoltaic On Grid având Pi - 100 kWp</t>
  </si>
  <si>
    <t>JUDEȚUL OLT</t>
  </si>
  <si>
    <t>Înființare parc fotovoltaic în vederea producerii energiei electrice din surse regenerabile de tip solar pentru autoconsum în Comuna Teliucu Inferior, Jud. Hunedoara</t>
  </si>
  <si>
    <t>COMUNA TELIUCU INFERIOR</t>
  </si>
  <si>
    <t>Reabilitarea sistemului de transport și distribuție energie termică în municipiul Suceava</t>
  </si>
  <si>
    <t>Retehnologizarea sistemului centralizat de termoficare din Municipiul Timișoara în vederea conformării la normele de protecția mediului privind emisiile poluante în aer și pentru creșterea eficienței în alimentarea cu căldură urbană etapa III. Lot 1</t>
  </si>
  <si>
    <t>Modernizarea rețelelor de distribuție a energiei termice la consumatorii finali din municipiul Craiova - Faza I</t>
  </si>
  <si>
    <t>Municipiul Suceava</t>
  </si>
  <si>
    <t>Termo Urban Craiova S.R.L.</t>
  </si>
  <si>
    <t>Municipiul Constanța</t>
  </si>
  <si>
    <t>Municipiul Cluj-Napoca</t>
  </si>
  <si>
    <t>Municipiul Timișoara</t>
  </si>
  <si>
    <t>Finalizarea reabilitării rețelelor termice primare, continuarea lucrărilor de reabilitare a rețelelor termice secundare și a punctelor termice din municipiul Constanța</t>
  </si>
  <si>
    <t>Retehnologizarea procesului de producere, transport și distribuție a energiei termice în SACET Cluj-Napoca, în vederea creșterii eficienței energetice și reducerii emisiilor de gaze cu efect de seră CO2 - Centrala Termică de Zonă (CTZ) Someș Nord reconfigurată. LOT 1 - CTZ retehnologizat, inclusiv rețeaua de transport agent primar, rețelele de distribuție aferente punctelor termice din conturul CTZ reconfigurat</t>
  </si>
  <si>
    <r>
      <t>Județul:</t>
    </r>
    <r>
      <rPr>
        <sz val="11"/>
        <color theme="1"/>
        <rFont val="Arial Narrow"/>
        <family val="2"/>
      </rPr>
      <t xml:space="preserve"> Suceava
</t>
    </r>
    <r>
      <rPr>
        <b/>
        <sz val="11"/>
        <color theme="1"/>
        <rFont val="Arial Narrow"/>
        <family val="2"/>
      </rPr>
      <t>Localitatea:</t>
    </r>
    <r>
      <rPr>
        <sz val="11"/>
        <color theme="1"/>
        <rFont val="Arial Narrow"/>
        <family val="2"/>
      </rPr>
      <t xml:space="preserve"> Suceava</t>
    </r>
  </si>
  <si>
    <r>
      <t>Județul:</t>
    </r>
    <r>
      <rPr>
        <sz val="11"/>
        <color theme="1"/>
        <rFont val="Arial Narrow"/>
        <family val="2"/>
      </rPr>
      <t xml:space="preserve"> Dolj
</t>
    </r>
    <r>
      <rPr>
        <b/>
        <sz val="11"/>
        <color theme="1"/>
        <rFont val="Arial Narrow"/>
        <family val="2"/>
      </rPr>
      <t>Localitatea:</t>
    </r>
    <r>
      <rPr>
        <sz val="11"/>
        <color theme="1"/>
        <rFont val="Arial Narrow"/>
        <family val="2"/>
      </rPr>
      <t xml:space="preserve"> Craiova</t>
    </r>
  </si>
  <si>
    <r>
      <t>Județul:</t>
    </r>
    <r>
      <rPr>
        <sz val="11"/>
        <color theme="1"/>
        <rFont val="Arial Narrow"/>
        <family val="2"/>
      </rPr>
      <t xml:space="preserve"> Constanța
</t>
    </r>
    <r>
      <rPr>
        <b/>
        <sz val="11"/>
        <color theme="1"/>
        <rFont val="Arial Narrow"/>
        <family val="2"/>
      </rPr>
      <t>Localitatea:</t>
    </r>
    <r>
      <rPr>
        <sz val="11"/>
        <color theme="1"/>
        <rFont val="Arial Narrow"/>
        <family val="2"/>
      </rPr>
      <t xml:space="preserve"> Constanța</t>
    </r>
  </si>
  <si>
    <r>
      <t>Județul:</t>
    </r>
    <r>
      <rPr>
        <sz val="11"/>
        <color theme="1"/>
        <rFont val="Arial Narrow"/>
        <family val="2"/>
      </rPr>
      <t xml:space="preserve"> Cluj
</t>
    </r>
    <r>
      <rPr>
        <b/>
        <sz val="11"/>
        <color theme="1"/>
        <rFont val="Arial Narrow"/>
        <family val="2"/>
      </rPr>
      <t>Localitate:</t>
    </r>
    <r>
      <rPr>
        <sz val="11"/>
        <color theme="1"/>
        <rFont val="Arial Narrow"/>
        <family val="2"/>
      </rPr>
      <t xml:space="preserve"> Cluj-Napoca</t>
    </r>
  </si>
  <si>
    <r>
      <t>Județul:</t>
    </r>
    <r>
      <rPr>
        <sz val="11"/>
        <color theme="1"/>
        <rFont val="Arial Narrow"/>
        <family val="2"/>
      </rPr>
      <t xml:space="preserve"> Timiș
</t>
    </r>
    <r>
      <rPr>
        <b/>
        <sz val="11"/>
        <color theme="1"/>
        <rFont val="Arial Narrow"/>
        <family val="2"/>
      </rPr>
      <t>Localitatea:</t>
    </r>
    <r>
      <rPr>
        <sz val="11"/>
        <color theme="1"/>
        <rFont val="Arial Narrow"/>
        <family val="2"/>
      </rPr>
      <t xml:space="preserve"> Timișoara</t>
    </r>
  </si>
  <si>
    <t>CONSTRUIRE PARC ȘI ANEXE LA INTERAGROALIMENT S.R.L. SEDIUL ORBENI</t>
  </si>
  <si>
    <t>INTERAGROALIMENT SRL</t>
  </si>
  <si>
    <t>County: BACAU , Location: ORBENI</t>
  </si>
  <si>
    <t>ÎNFIINȚARE CAPACITATE DE PRODUCERE A ENERGIEI REGENERABILE PENTRU AUTOCONSUMUL SOCIETĂȚII AGRICOLA INTERNATIONAL S.A.</t>
  </si>
  <si>
    <t>AGRICOLA INTERNAȚIONAL S.A.</t>
  </si>
  <si>
    <t>County: BACAU , Location: LETEA VECHE</t>
  </si>
  <si>
    <t>INSTALAREA UNEI NOI CAPACITĂŢI DE PRODUCERE A ENERGIEI ELECTRICE PRODUSĂ DIN SURSE REGENERABILE (ENERGIE SOLARA) FARA STOCARE PENTRU AUTOCONSUM LA ALFA PROD SRL</t>
  </si>
  <si>
    <t>SC ALFA PROD SRL</t>
  </si>
  <si>
    <t>County: BOTOSANI , Location: MIHAI EMINESCU</t>
  </si>
  <si>
    <t>INSTALARE PANOURI FOTOVOLTAICE PENTRU PRODUCEREA ENERGIEI DIN SURSE REGENERABILE PENTRU AUTOCONSUM LA ȘAPTE SPICE S.A.- IAȘI</t>
  </si>
  <si>
    <t>SC SAPTE SPICE SA</t>
  </si>
  <si>
    <t>County: IASI , Location: MUNICIPIUL IASI</t>
  </si>
  <si>
    <t>ACHIZIȚIE ȘI INSTALARE CENTRALĂ FOTOVOLTAICĂ PENTRU AUTOCONSUM FERMĂ BOVINE COMUNA PROBOTA JUDEȚUL IAȘI</t>
  </si>
  <si>
    <t>MOLDOVA ŢIGĂNAŞI S.A.</t>
  </si>
  <si>
    <t>County: IASI , Location: PROBOTA</t>
  </si>
  <si>
    <t>INSTALARE CENTRALĂ FOTOVOLTAICĂ LA NIVELUL SOCIETĂȚII VITA PROD IMPEX S.R.L.</t>
  </si>
  <si>
    <t>VITA PROD IMPEX S.R.L.</t>
  </si>
  <si>
    <t>County: IASI , Location: VLADENI</t>
  </si>
  <si>
    <t>INSTALARE CENTRALĂ FOTOVOLTAICĂ LA NIVELUL SOCIETĂȚII ANOVA PROD S.R.L.</t>
  </si>
  <si>
    <t>ANOVA PROD S.R.L.</t>
  </si>
  <si>
    <t>SISTEM FOTOVOLTAIC ON-GRID SI PUTERE INSTALATA DE 600 KWP MONTAT PE SOL</t>
  </si>
  <si>
    <t>SC CASA DE VINURI COTNARI SA</t>
  </si>
  <si>
    <t>County: IASI , Location: COTNARI</t>
  </si>
  <si>
    <t>„INFIINTARE CAPACITATE DE PRODUCTIE ENERGIE ELECTRICA DIN SURSE REGENERABILE PENTRU AUTOCONSUM IN CADRUL COMPANIEI COMPAN SA’’</t>
  </si>
  <si>
    <t>SC COMPAN SA</t>
  </si>
  <si>
    <t>INVESTIȚII ÎNTR-O NOUA CAPACITATE DE PRODUCERE A ENERGIEI ELECTRICE PRODUSĂ DIN SURSE REGENERABILE PENTRU AUTOCONSUMUL UNITĂȚII DE PRODUCȚIE TREI BRUTARI S.A. DIN MUNICIPIUL IASI</t>
  </si>
  <si>
    <t>TREI BRUTARI S.A.</t>
  </si>
  <si>
    <t>„INSTALARE SISTEM FOTOVOLTAIC PENTRU AUTOCONSUM LA AGROCOOP UNIREA SRL</t>
  </si>
  <si>
    <t>AGROCOOP UNIREA SRL</t>
  </si>
  <si>
    <t>County: IASI , Location: SCANTEIA</t>
  </si>
  <si>
    <t>ACHIZIȚIE ȘI INSTALARE CENTRALĂ FOTOVOLTAICĂ PENTRU AUTOCONSUM FERMĂ COMUNA TRIFEȘTI JUDEȚUL IAȘI</t>
  </si>
  <si>
    <t>ASTRA TRIFESTI S.R.L.</t>
  </si>
  <si>
    <t>County: IASI , Location: TRIFESTI</t>
  </si>
  <si>
    <t>„INSTALARE SISTEM FOTOVOLTAIC PENTRU AUTOCONSUM LA ROSAVIS PROD SRL -  PUNCT DE LUCRU ROȘIEȘTI</t>
  </si>
  <si>
    <t>ROSAVIS PROD SRL</t>
  </si>
  <si>
    <t>County: VASLUI , Location: ROSIESTI</t>
  </si>
  <si>
    <t>„INSTALARE SISTEM FOTOVOLTAIC PENTRU AUTOCONSUM LA ROSAVIS PROD SRL -  PUNCT DE LUCRU ZORLENI</t>
  </si>
  <si>
    <t>County: VASLUI , Location: ZORLENI</t>
  </si>
  <si>
    <t>„INFIINTARE CAPACITATE DE PRODUCTIE ENERGIE ELECTRICA DIN SURSE REGENERABILE PENTRU AUTOCONSUM IN CADRUL COMPANIEI CAZAGRO SRL’’</t>
  </si>
  <si>
    <t>S.C. CAZAGRO S.R.L.</t>
  </si>
  <si>
    <t>County: VASLUI , Location: ORAS MURGENI</t>
  </si>
  <si>
    <t>INVESTIȚII ÎN NOI CAPACITĂȚI DE PRODUCERE A ENERGIEI ELECTRICE PRODUSĂ DIN SURSE REGENERABILE ÎN CADRUL SOCIETĂȚII PAMBAC S.A. - BARLAD</t>
  </si>
  <si>
    <t>PAMBAC S.A.</t>
  </si>
  <si>
    <t>County: VASLUI , Location: MUNICIPIUL BARLAD</t>
  </si>
  <si>
    <t>INSTALARE DE SISTEM FOTOVOLTAIC PENTRU SOCIETATEA SC AGROINDUSTRIALA RIMNICELU SRL</t>
  </si>
  <si>
    <t>SC AGROINDUSTRIALA RIMNICELU SRL</t>
  </si>
  <si>
    <t>County: BRAILA , Location: RAMNICELU</t>
  </si>
  <si>
    <t>INSTALARE SISTEM FOTOVOLTAIC PENTRU AUTOCONSUM LA ALEX COMEXPO 94 SRL</t>
  </si>
  <si>
    <t>ALEX COMEXPO 94 SRL</t>
  </si>
  <si>
    <t>County: BUZAU , Location: PADINA</t>
  </si>
  <si>
    <t>„INFIINTARE CAPACITATE DE PRODUCTIE ENERGIE ELECTRICA DIN SURSE REGENERABILE PENTRU AUTOCONSUM IN CADRUL COMPANIEI PREDMAG PROD SRL – ZIDURI’’</t>
  </si>
  <si>
    <t>SC PREDMAG PROD SRL</t>
  </si>
  <si>
    <t>County: BUZAU , Location: ZIDURI</t>
  </si>
  <si>
    <t>INSTALARE CENTRALA ELECTRICA FOTOVOLTAICA IN LOCALITATEA SAHATENI JUDETUL BUZAU APARTINAND LANDBRUK SRL</t>
  </si>
  <si>
    <t>LANDBRUK S.R.L.</t>
  </si>
  <si>
    <t>County: BUZAU , Location: SAHATENI</t>
  </si>
  <si>
    <t>INVESTIȚII ÎNTR-O NOUA CAPACITATE DE PRODUCERE A ENERGIEI ELECTRICE PRODUSĂ DIN SURSE REGENERABILE PENTRU AUTOCONSUMUL UNITĂȚII DE PRODUCȚIE TREI BRUTARI S.A. DIN MUNICIPIUL BUZAU</t>
  </si>
  <si>
    <t>County: BUZAU , Location: MUNICIPIUL BUZAU</t>
  </si>
  <si>
    <t>„INFIINTARE CAPACITATE DE PRODUCTIE ENERGIE ELECTRICA DIN SURSE REGENERABILE PENTRU AUTOCONSUM IN CADRUL COMPANIEI MIRALEXA COMERCIAL SRL’</t>
  </si>
  <si>
    <t>SC MIRALEXA COMERCIAL SRL</t>
  </si>
  <si>
    <t>County: CONSTANTA , Location: COGEALAC</t>
  </si>
  <si>
    <t>„CENTRALĂ ELECTRICĂ FOTOVOLTAICĂ 155 KWP – AMPLASARE PANOURI FOTOVOLTAICE PE ACOPERISUL DEPOZITULUI FRIGORIFIC EXISTENT SI PE TERENUL ADIACENT</t>
  </si>
  <si>
    <t>LARA ECOPLANT S.R.L.</t>
  </si>
  <si>
    <t>County: GALATI , Location: DRAGANESTI</t>
  </si>
  <si>
    <t>AGROENERGIE VERDE FERMSUIN: AUTONOMIE ENERGETICĂ ȘI DEZVOLTARE DURABILĂ ÎN SECTORUL AGRICOL</t>
  </si>
  <si>
    <t>FERMSUIN SRL</t>
  </si>
  <si>
    <t>County: GALATI , Location: LIESTI</t>
  </si>
  <si>
    <t>INSTALARE SISTEM FOTOVOLTAIC PENTRU SOCIETATEA SC PREST GEO-DAN SRL</t>
  </si>
  <si>
    <t>SC PREST GEO-DAN SRL</t>
  </si>
  <si>
    <t>County: TULCEA , Location: MUNICIPIUL TULCEA</t>
  </si>
  <si>
    <t>INFIINTARE SISTEM FOTOVOLTAIC ON GRID CU PUTERE INSTALATA DE 45 KWP</t>
  </si>
  <si>
    <t>GHEORGHIU ADRIANA-GIANINA ÎNTREPRINDERE INDIVIDUALĂ</t>
  </si>
  <si>
    <t>AMPLASARE SISTEM FOTOVOLTAIC</t>
  </si>
  <si>
    <t>PREMIUM PORC FEED SRL</t>
  </si>
  <si>
    <t>County: VRANCEA , Location: SLOBOZIA CIORASTI</t>
  </si>
  <si>
    <t>„AMPLASARE SISTEM  FOTOVOLTAIC„</t>
  </si>
  <si>
    <t>PREMIUM PORC SRL</t>
  </si>
  <si>
    <t>County: VRANCEA , Location: GOLESTI</t>
  </si>
  <si>
    <t>„CENTRALĂ ELECTRICĂ FOTOVOLTAICĂ 400 KWP – AMPLASARE  PANOURI FOTOVOLTAICE PE STRUCTURA METALICA</t>
  </si>
  <si>
    <t>ORGANIZATIA UTILIZATORILOR DE APA PENTRU IRIGATII SPP8 AGROSERV GRIG MAICANESTI</t>
  </si>
  <si>
    <t>County: VRANCEA , Location: MAICANESTI</t>
  </si>
  <si>
    <t>REALIZAREA UNEI CAPACITATI DE PRODUCTIE A ENERGIEI ELECTRICE DIN SURSE REGENERABILE IN CADRUL O.U.A.I. SPP13 AGRITOSCANA GOLOGANU MAICANESTI</t>
  </si>
  <si>
    <t>ORGANIZATIA UTILIZATORILOR DE APA PENTRU IRIGATII SPP13 AGRITOSCANA GOLOGANU MAICANESTI</t>
  </si>
  <si>
    <t>REALIZAREA UNEI CAPACITATI DE PRODUCTIE A ENERGIEI ELECTRICE DIN SURSE REGENERABILE IN CADRUL AGROSERV GRIG SRL</t>
  </si>
  <si>
    <t>AGROSERV GRIG S.R.L.</t>
  </si>
  <si>
    <t>REALIZAREA UNEI CAPACITATI DE PRODUCTIE A ENERGIEI ELECTRICE DIN SURSE REGENERABILE IN CADRUL O.U.A.I. SPP15B MAICANESTI</t>
  </si>
  <si>
    <t>ORGANIZATIA UTILIZATORILOR DE APA PENTRU IRIGATII SPP15B MAICANESTI</t>
  </si>
  <si>
    <t>„CENTRALĂ ELECTRICĂ FOTOVOLTAICĂ 680KWP – AMPLASARE  PANOURI FOTOVOLTAICE PE STRUCTURA METALICA</t>
  </si>
  <si>
    <t>V&amp;G OIL 2002 S.R.L.</t>
  </si>
  <si>
    <t>County: VRANCEA , Location: ORAS ODOBESTI</t>
  </si>
  <si>
    <t>CENTRALĂ ELECTRICĂ FOTOVOLTAICĂ 150 KWP – AMPLASARE  PE ACOPERISURILE CLADIRILOR EXISTENTE</t>
  </si>
  <si>
    <t>AGRANOLAND S.R.L.</t>
  </si>
  <si>
    <t>County: VRANCEA , Location: VANATORI</t>
  </si>
  <si>
    <t>INFIINTARE CAPACITATE DE PRODUCTIE ELECTRICA OUAI DOAGA</t>
  </si>
  <si>
    <t>ORGANIZATIA UDATORILOR DE APA PENTRU IRIGATII DOAGA</t>
  </si>
  <si>
    <t>County: VRANCEA , Location: ORAS MARASESTI</t>
  </si>
  <si>
    <t>REALIZAREA UNEI CAPACITATI NOI DE PRODUCERE A ENERGIEI ELECTRICE DIN SURSE SOLARE DE 0.140 MW LA ORGANIZATIA UTILIZATORILOR DE APA PENTRU IRIGATII SPP 14 AGRICOLA PROD MAICANESTI  IN CADRUL PLOTULUI SPP 15 A</t>
  </si>
  <si>
    <t>ORGANIZATIA UTILIZATORILOR DE APA PENTRU IRIGATII SPP14 AGRICOLA PROD MAICANESTI</t>
  </si>
  <si>
    <t>REALIZAREA UNEI CAPACITATI NOI DE PRODUCERE A ENERGIEI ELECTRICE DIN SURSE SOLARE DE 0.140 MW LA ORGANIZATIA UTILIZATORILOR DE APA PENTRU IRIGATII SPP 14 AGRICOLA PROD MAICANESTI  IN CADRUL PLOTULUI SPP 14</t>
  </si>
  <si>
    <t>CENTRALĂ ELECTRICĂ FOTOVOLTAICĂ LA AVICOLA FOCȘANI SA – PLATFORMA PETREȘTI</t>
  </si>
  <si>
    <t>AVICOLA FOCSANI S.A.</t>
  </si>
  <si>
    <t>County: VRANCEA , Location: MUNICIPIUL FOCSANI</t>
  </si>
  <si>
    <t>INSTALARE CENTRALA ELECTRICA FOTOVOLTAICA LA FERMA 3 DIN LOCALITATEA BAICULESTI JUDETUL ARGES</t>
  </si>
  <si>
    <t>AVIROM POULTRY THREE S.R.L.</t>
  </si>
  <si>
    <t>County: ARGES , Location: BAICULESTI</t>
  </si>
  <si>
    <t>INSTALARE CENTRALA ELECTRICA FOTOVOLTAICA LA FERMA 1 DIN LOCALITATEA BAICULESTI JUDETUL ARGES</t>
  </si>
  <si>
    <t>GROO FARM S.R.L.</t>
  </si>
  <si>
    <t>INSTALARE CENTRALA ELECTRICA FOTOVOLTAICA LA FERMA 6 DIN LOCALITATEA BAICULESTI JUDETUL ARGES</t>
  </si>
  <si>
    <t>TERRA FARM BAICULESTI S.R.L.</t>
  </si>
  <si>
    <t>INSTALARE CENTRALA ELECTRICA FOTOVOLTAICA LA FERMA 2 DIN LOCALITATEA BAICULESTI JUDETUL ARGES</t>
  </si>
  <si>
    <t>AVIROM POULTRY TWO S.R.L.</t>
  </si>
  <si>
    <t>REALIZARE INSTALATIE FOTOVOLTAICA PENTRU AUTOCONSUM LA SC OUA DE TARA SRL</t>
  </si>
  <si>
    <t>SC OUA DE TARA SRL</t>
  </si>
  <si>
    <t>County: ARGES , Location: BUDEASA</t>
  </si>
  <si>
    <t>„REALIZARE CAPACITATE DE PRODUCERE A ENERGIEI ELECTRICE PRODUSA DIN SURSE REGENERABILE (SOLARE) PENTRU AUTOCONSUMUL MIRICA MARIAN-COSMIN INTREPRINDERE INDIVIDUALA</t>
  </si>
  <si>
    <t>MIRICA MARIAN-COSMIN INTREPRINDERE INDIVIDUALA</t>
  </si>
  <si>
    <t>County: DAMBOVITA , Location: LUNGULETU</t>
  </si>
  <si>
    <t>REALIZARE INSTALATIE FOTOVOLTAICA PENTRU AUTOCONSUM LA CONFIDENTIAL CONCEPT S.R.L</t>
  </si>
  <si>
    <t>CONFIDENTIAL CONCEPT SRL</t>
  </si>
  <si>
    <t>County: DAMBOVITA , Location: GURA OCNITEI</t>
  </si>
  <si>
    <t>CRESTEREA EFICIENTEI ENERGETICE PRIN INSTALAREA DE PANOURI FOTOVOLTAICE PE ACOPERIS PENTRU FABRICA IMDIA</t>
  </si>
  <si>
    <t>SC IMDIA SRL</t>
  </si>
  <si>
    <t>County: DAMBOVITA , Location: ANINOASA</t>
  </si>
  <si>
    <t>REALIZARE CAPACITATE DE PRODUCERE A ENERGIEI ELECTRICE PRODUSA DIN SURSE REGENERABILE (SOLARE) PENTRU AUTOCONSUMUL SELECT NUTRICOMB CREVEDIA S.R.L.</t>
  </si>
  <si>
    <t>SELECT NUTRICOMB CREVEDIA SRL</t>
  </si>
  <si>
    <t>County: DAMBOVITA , Location: CREVEDIA</t>
  </si>
  <si>
    <t>REALIZAREA UNEI CAPACITĂȚI NOI DE PRODUCERE ENERGIE ELECTRICĂ DIN SURSE SOLARE CU PUTERE INSTALATĂ DE 007 MW PENTRU AUTOCONSUMUL SOCIETĂȚII  PREDESTI SRL</t>
  </si>
  <si>
    <t>PREDESTI SRL</t>
  </si>
  <si>
    <t>County: DAMBOVITA , Location: ORAS TITU</t>
  </si>
  <si>
    <t>INSTALARE CENTRALA ELECTRICA FOTOVOLTAICA IN LOCALITATEA CREVEDIA JUDETUL DAMBOVITA</t>
  </si>
  <si>
    <t>FARMELLY GREEN S.R.L.</t>
  </si>
  <si>
    <t>INSTALAȚIE FOTOVOLTAICĂ 200 KW S.C. ADI CERES  S.R.L.</t>
  </si>
  <si>
    <t>SC ADI CERES SRL</t>
  </si>
  <si>
    <t>County: GIURGIU , Location: IZVOARELE</t>
  </si>
  <si>
    <t>INSTALAȚIE FOTOVOLTAICĂ 400  KW SC RULOURI DE GAZON SRL</t>
  </si>
  <si>
    <t>SC RULOURI DE GAZON SRL</t>
  </si>
  <si>
    <t>County: GIURGIU , Location: SABARENI</t>
  </si>
  <si>
    <t>INSTALARE CENTRALA ELECTRICA FOTOVOLTAICA IN LOCALITATEA MIHAILESTI JUDETUL GIURGIU</t>
  </si>
  <si>
    <t>AVIFARMS POULTRY S.R.L.</t>
  </si>
  <si>
    <t>County: GIURGIU , Location: ORAS MIHAILESTI</t>
  </si>
  <si>
    <t>SISTEM FOTOVOLTAIC</t>
  </si>
  <si>
    <t>ALKA TRADING CO SRL</t>
  </si>
  <si>
    <t>County: BUCURESTI , Location: MUNICIPIUL BUCURESTI</t>
  </si>
  <si>
    <t>INSTALARE DE SISTEM FOTOVOLTAIC PENTRU SOCIETATEA COMILIS PROD SRL</t>
  </si>
  <si>
    <t>SC COMNILIS PROD SRL</t>
  </si>
  <si>
    <t>County: PRAHOVA , Location: MAGURENI</t>
  </si>
  <si>
    <t>INSTALAȚIE FOTOVOLTAICĂ 600 KW S.C. MONCEANU INOCASINGS S.R.L.</t>
  </si>
  <si>
    <t>MONCEANU INOCASINGS SRL</t>
  </si>
  <si>
    <t>County: PRAHOVA , Location: FILIPESTII DE PADURE</t>
  </si>
  <si>
    <t>CREAREA DE NOI CAPACITATI DE PRODUCERE A ENERGIEI ELECTRICE PRODUSA DIN SURSE REGENERABILE (SOLARE) PENTRU AUTOCONSUM PENTRU UNICOM PRODUCTION SRL FILIALA URLATI J29/198/24.02.2000</t>
  </si>
  <si>
    <t>UNICOM PRODUCTION SRL FILIALA URLATI</t>
  </si>
  <si>
    <t>County: PRAHOVA , Location: CEPTURA</t>
  </si>
  <si>
    <t>IMPLEMENTARE CAPACITATI DE PRODUCERE A ENERGIEI ELECTRICE DIN SURSE REGENERABILE PENTRU AUTOCONSUMUL INTREPRINDERII DIN SECTORUL AGRICOL SI INDUSTRIEI ALIMENTARE</t>
  </si>
  <si>
    <t>SC PONTIC MEATPEDIA SRL</t>
  </si>
  <si>
    <t>INSTALAREA UNEI NOI CAPACITĂŢI DE PRODUCERE A ENERGIEI ELECTRICE PRODUSĂ DIN SURSE REGENERABILE (ENERGIE SOLARA) PENTRU AUTOCONSUM LA ANA &amp; CORNEL SRL – PROIECT CEPTURA</t>
  </si>
  <si>
    <t>ANA &amp; CORNEL SRL</t>
  </si>
  <si>
    <t>INSTALAREA UNEI NOI CAPACITĂŢI DE PRODUCERE A ENERGIEI ELECTRICE PRODUSĂ DIN SURSE REGENERABILE (ENERGIE SOLARA) PENTRU AUTOCONSUM LA ANA &amp; CORNEL SRL – PROIECT MIZIL</t>
  </si>
  <si>
    <t>County: PRAHOVA , Location: ORAS MIZIL</t>
  </si>
  <si>
    <t>IMPLEMENTAREA UNEI CAPACITATI DE PRODUCTIE ENERGIE ELECTRICA DIN SURSE REGENERABILE PENTRU AUTOCONSUM IN CADRUL SC PRAM SRL</t>
  </si>
  <si>
    <t>PRAM SRL</t>
  </si>
  <si>
    <t>County: PRAHOVA , Location: PAULESTI</t>
  </si>
  <si>
    <t>INSTALARE CENTRALA ELECTRICA FOTOVOLTAICA IN LOC. PLEASA JUD. PRAHOVA</t>
  </si>
  <si>
    <t>CARPATIAN FARMS PLEASA S.R.L.</t>
  </si>
  <si>
    <t>County: PRAHOVA , Location: BUCOV</t>
  </si>
  <si>
    <t>INSTALARE CENTRALA ELECTRICA FOTOVOLTAICA IN LOC. BRAZI JUD. PRAHOVA</t>
  </si>
  <si>
    <t>AGRITEC BRAZI S.R.L.</t>
  </si>
  <si>
    <t>County: PRAHOVA , Location: BRAZI</t>
  </si>
  <si>
    <t>INSTALARE CENTRALA ELECTRICA FOTOVOLTAIA IN LOCALITATEA CIORANI JUDETUL PRAHOVA</t>
  </si>
  <si>
    <t>BENORM AGRI S.R.L.</t>
  </si>
  <si>
    <t>County: PRAHOVA , Location: CIORANI</t>
  </si>
  <si>
    <t>INSTALARE CENTRALA ELECTRICA FOTOVOLTAICA IN LOCALITATEA BAICOI JUDETUL PRAHOVA</t>
  </si>
  <si>
    <t>AGRICOOP GAGENI S.R.L.</t>
  </si>
  <si>
    <t>County: PRAHOVA , Location: ORAS BAICOI</t>
  </si>
  <si>
    <t>INSTALARE CENTRALA ELECTRICA FOTOVOLTAICA IN LOCALITATEA BABA-ANA JUDETUL PRAHOVA APARTINAND PORCELLINO GRASSO SRL</t>
  </si>
  <si>
    <t>PORCELLINO GRASSO SRL</t>
  </si>
  <si>
    <t>County: PRAHOVA , Location: BABA ANA</t>
  </si>
  <si>
    <t>INSTALARE CENTRALA ELECTRICA FOTOVOLTAICA IN LOCALITATEA PAULESTI JUDETUL PRAHOVA</t>
  </si>
  <si>
    <t>BARRET FAMILY S.R.L.</t>
  </si>
  <si>
    <t>INSTALARE CENTRALA ELECTRICA FOTOVOLTAICA IN LOCALITATEA BLEJOI JUDETUL PRAHOVA</t>
  </si>
  <si>
    <t>VOLATICA BLEJOI S.R.L.</t>
  </si>
  <si>
    <t>County: PRAHOVA , Location: BLEJOI</t>
  </si>
  <si>
    <t>INSTALARE CENTRALA ELECTRICA FOTOVOLTAICA IN FERMA DE GAINI ADULTE DIN LOCALITATEA BABA-ANA JUDETUL PRAHOVA APARTINAND AVIAL POULTRY SRL</t>
  </si>
  <si>
    <t>AVIAL POULTRY S.R.L.</t>
  </si>
  <si>
    <t>INSTALARE CENTRALA ELECTRICA FOTOVOLTAICA IN LOCALITATEA COCORASTII MISLII JUDETUL PRAHOVA</t>
  </si>
  <si>
    <t>UNITEDAGRO COCORASTII S.R.L.</t>
  </si>
  <si>
    <t>County: PRAHOVA , Location: COCORASTII MISLII</t>
  </si>
  <si>
    <t>INSTALARE CENTRALA ELECTRICA FOTOVOLTAICA IN FERMA DE TINERET DIN LOCALITATEA BABA-ANA JUDETUL PRAHOVA APARTINAND ROGALLO AVI SRL</t>
  </si>
  <si>
    <t>ROGALLO AVI S.R.L.</t>
  </si>
  <si>
    <t>CENTRALA FOTOVOLTAICA PENTRU CONSUM PROPRIU 0734 MWP SEMAR TRADING</t>
  </si>
  <si>
    <t>SEMAR TRADING S.R.L.</t>
  </si>
  <si>
    <t>INSTALARE CENTRALA ELECTRICA FOTOVOLTAICA LA FERMA DE TINERET DIN LOCALITATEA BABA-ANA JUDETUL PRAHOVA APARTINAND AVIAL POULTRY SRL</t>
  </si>
  <si>
    <t>INSTALARE CENTRALA ELECTRICA FOTOVOLTAICA IN FERMA DE GAINI ADULTE DIN LOCALITATEA BABA-ANA JUDETUL PRAHOVA APARTINAND ROGALLO AVI SRL</t>
  </si>
  <si>
    <t>INSTALARE CENTRALA ELECTRICA FOTOVOLTAICA IN FERMA LIPANESTI B DIN LOCALITATEA LIPANESTI JUDETUL PRAHOVA</t>
  </si>
  <si>
    <t>FARMRISE S.R.L.</t>
  </si>
  <si>
    <t>County: PRAHOVA , Location: LIPANESTI</t>
  </si>
  <si>
    <t>INSTALARE CENTRALA ELECTRICA FOTOVOLTAICA IN FERMA LIPANESTI A DIN LOCALITATEA LIPANESTI JUDETUL PRAHOVA</t>
  </si>
  <si>
    <t>VOGEL LIPANESTI S.R.L.</t>
  </si>
  <si>
    <t>CREAREA DE NOI CAPACITATI DE PRODUCERE A ENERGIEI ELECTRICE PRODUSA DIN SURSE REGENERABILE (SOLARE) PENTRU AUTOCONSUM PENTRU LIDO GIRBEA S.R.L.</t>
  </si>
  <si>
    <t>LIDO GIRBEA S.R.L.</t>
  </si>
  <si>
    <t>INSTALAȚIE FOTOVOLTAICĂ 950  KW S.C. MARA PROD COM S.R.L.</t>
  </si>
  <si>
    <t>S.C. MARA PROD COM S.R.L.</t>
  </si>
  <si>
    <t>County: TELEORMAN , Location: MUNICIPIUL ALEXANDRIA</t>
  </si>
  <si>
    <t>INSTALAȚIE FOTOVOLTAICĂ 100  KW S.C. NIDIS S.R.L.</t>
  </si>
  <si>
    <t>S.C. NIDIS S.R.L.</t>
  </si>
  <si>
    <t>County: TELEORMAN , Location: BABAITA</t>
  </si>
  <si>
    <t>County: TELEORMAN , Location: PLOSCA</t>
  </si>
  <si>
    <t>INSTALAȚIE FOTOVOLTAICĂ 950 KW S.C. BODE COM IMPEX S.R.L.</t>
  </si>
  <si>
    <t>S.C. BODE COM IMPEX S.R.L.</t>
  </si>
  <si>
    <t>County: TELEORMAN , Location: SALCIA</t>
  </si>
  <si>
    <t>INSTALAȚIE FOTOVOLTAICĂ 50 KW S.C. A &amp; G AGROPREST SRL</t>
  </si>
  <si>
    <t>S.C. A &amp; G AGROPREST SRL</t>
  </si>
  <si>
    <t>County: TELEORMAN , Location: BOTOROAGA</t>
  </si>
  <si>
    <t>INSTALAȚIE FOTOVOLTAICĂ 950 KW S.C. RECOND COM IMPEX S.R.L.</t>
  </si>
  <si>
    <t>S.C. RECOND COM IMPEX S.R.L.</t>
  </si>
  <si>
    <t>County: TELEORMAN , Location: BRANCENI</t>
  </si>
  <si>
    <t>INSTALAȚIE FOTOVOLTAICĂ 300 KW S.C. RECOND COM IMPEX S.R.L.</t>
  </si>
  <si>
    <t>INSTALAȚIE FOTOVOLTAICĂ 50 KW SC MINERVA SRL</t>
  </si>
  <si>
    <t>SC MINERVA SRL</t>
  </si>
  <si>
    <t>County: TELEORMAN , Location: MARZANESTI</t>
  </si>
  <si>
    <t>INSTALAȚIE FOTOVOLTAICĂ 100 KW S.C. HOLLEMAN AGRO PROD S.R.L.</t>
  </si>
  <si>
    <t>SC HOLLEMAN AGRO PROD SRL</t>
  </si>
  <si>
    <t>County: TELEORMAN , Location: FRASINET</t>
  </si>
  <si>
    <t>INSTALAȚIE FOTOVOLTAICĂ 300 KW S.C. AGROMAR PRODIMPEX S.R.L.</t>
  </si>
  <si>
    <t>S.C. AGROMAR PRODIMPEX S.R.L.</t>
  </si>
  <si>
    <t>INVESTIȚII ÎN NOI CAPACITĂȚI DE PRODUCERE A ENERGIEI ELECTRICE PRODUSĂ DIN SURSE REGENERABILE ÎN CADRUL SOCIETĂȚII PAMBAC S.A. – TURNU MAGURELE</t>
  </si>
  <si>
    <t>County: TELEORMAN , Location: MUNICIPIUL TURNU MAGURELE</t>
  </si>
  <si>
    <t>INVESTIȚII ÎN NOI CAPACITĂȚI DE PRODUCERE A ENERGIEI ELECTRICE PRODUSĂ DIN SURSE REGENERABILE ÎN CADRUL SOCIETĂȚII PAMBAC S.A. - OLTENI</t>
  </si>
  <si>
    <t>County: TELEORMAN , Location: OLTENI</t>
  </si>
  <si>
    <t>INVESTIȚII ÎN NOI CAPACITĂȚI DE PRODUCERE A ENERGIEI ELECTRICE PRODUSĂ DIN SURSE REGENERABILE ÎN CADRUL SOCIETĂȚII PAMBAC S.A. - ALEXANDRIA</t>
  </si>
  <si>
    <t>INVESTIȚII ÎN NOI CAPACITĂȚI DE PRODUCERE A ENERGIEI ELECTRICE PRODUSĂ DIN SURSE REGENERABILE ÎN CADRUL SOCIETĂȚII PAMBAC S.A. - VIDELE</t>
  </si>
  <si>
    <t>County: TELEORMAN , Location: ORAS VIDELE</t>
  </si>
  <si>
    <t>INVESTIȚII ÎN NOI CAPACITĂȚI DE PRODUCERE A ENERGIEI ELECTRICE PRODUSĂ DIN SURSE REGENERABILE ÎN CADRUL SOCIETĂȚII PAMBAC S.A. - ROSIORI</t>
  </si>
  <si>
    <t>County: TELEORMAN , Location: MUNICIPIUL ROSIORI DE VEDE</t>
  </si>
  <si>
    <t>SC BALCANIK PET FOOD PRODUCT SRL</t>
  </si>
  <si>
    <t>County: TELEORMAN , Location: ORAS ZIMNICEA</t>
  </si>
  <si>
    <t>INSTALARE CENTRALA ELECTRICA FOTOVOLTAICA ÎN LOCALITATEA LISA JUDEȚUL TELEORMAN</t>
  </si>
  <si>
    <t>AGROVA PORK FARM S.R.L.</t>
  </si>
  <si>
    <t>County: TELEORMAN , Location: LISA</t>
  </si>
  <si>
    <t>INSTALARE CENTRALA ELECTRICA FOTOVOLTAICA IN LOC. PIATRA JUD. TELEORMAN</t>
  </si>
  <si>
    <t>AGROVA PORK FARM SRL</t>
  </si>
  <si>
    <t>County: TELEORMAN , Location: PIATRA</t>
  </si>
  <si>
    <t>INSTALARE CENTRALA ELECTRICA FOTOVOLTAICA IN LOCALITATEA VIISOARA JUDETUL TELEORMAN</t>
  </si>
  <si>
    <t>FREE RANGE ECO S.R.L</t>
  </si>
  <si>
    <t>County: TELEORMAN , Location: VIISOARA</t>
  </si>
  <si>
    <t>INFIINTAREA UNEI CENTRALE FOTOVOLTAICE PENTRU PRODUCEREA ENERGIEI ELECTRICE DIN SURSE REGENERABILE (ENERGIE SOLARA) CU CAPACITATEA DE 25 KWH</t>
  </si>
  <si>
    <t>S.C. MARIDEN PULCINO S.R.L.</t>
  </si>
  <si>
    <t>County: DOLJ , Location: BRADESTI</t>
  </si>
  <si>
    <t>INSTALARE SISTEM FOTOVOLTAIC PENTRU AUTOCONSUM LA CTL FARM SRL</t>
  </si>
  <si>
    <t>CTL FARM SRL</t>
  </si>
  <si>
    <t>INSTALATII ELECTRICE FOTOVOLTAICE PENTRU AUTOCONSUM- TOP GEL PROD COMUNA CÂRCEA JUDEȚUL DOLJ</t>
  </si>
  <si>
    <t>TOP GEL PROD</t>
  </si>
  <si>
    <t>County: DOLJ , Location: CARCEA</t>
  </si>
  <si>
    <t>INSTALARE DE SISTEM FOTOVOLTAIC PENTRU SOCIETATEA SC GAMA OMG SRL</t>
  </si>
  <si>
    <t>GAMA O.M.G. SRL</t>
  </si>
  <si>
    <t>County: DOLJ , Location: ORAS DABULENI</t>
  </si>
  <si>
    <t>„REALIZARE CENTRALE FOTOVOLTAICE PENTRU CONSUM PROPRIU SEMTEST CRAIOVA</t>
  </si>
  <si>
    <t>SEMTEST CRAIOVA SA</t>
  </si>
  <si>
    <t>County: DOLJ , Location: MALU MARE</t>
  </si>
  <si>
    <t>„REALIZAREA UNEI CAPACITATI DE PRODUCTIE A ENERGIEI ELECTRICE DIN SURSE REGENERABILE LA NEGREA TRANS</t>
  </si>
  <si>
    <t>SC NEGREA TRANS SRL</t>
  </si>
  <si>
    <t>County: DOLJ , Location: VARTOP</t>
  </si>
  <si>
    <t>EFICIENTIZAREA CONSUMULUI DE ENERGIE ELECTRICĂ LA O.U.A.I. MAGLAVIT – S.P.P. 18 MAGLAVIT COM. MAGLAVIT JUD. DOLJ  PRIN INSTALARE DE PANOURI SOLARE FOTOVOLTAICE CU PUTEREA DE 39911 KWP</t>
  </si>
  <si>
    <t>O.U.A.I. MAGLAVIT</t>
  </si>
  <si>
    <t>County: DOLJ , Location: MAGLAVIT</t>
  </si>
  <si>
    <t>INSTALARE SISTEM FOTOVOLTAIC PENTRU AUTOCONSUM LA ORGANIZAȚIA UTILIZATORILOR DE APĂ PENTRU IRIGAȚII „COȚOFENII DIN FAȚĂ</t>
  </si>
  <si>
    <t>ORGANIZAȚIA UTILIZATORILOR DE APĂ PENTRU IRIGAȚII COȚOFENII DIN FAȚĂ</t>
  </si>
  <si>
    <t>INSTALARE SISTEM FOTOVOLTAIC PENTRU AUTOCONSUM LA ORGANIZAȚIA UTILIZATORILOR DE APĂ PENTRU IRIGAȚII BRĂDEȘTI</t>
  </si>
  <si>
    <t>ORGANIZAȚIA UTILIZATORILOR DE APĂ PENTRU IRIGAȚII BRĂDEȘTI</t>
  </si>
  <si>
    <t>INSTALARE SISTEM FOTOVOLTAIC PENTRU AUTOCONSUM LA FEDERAȚIA ORGANIZAȚIILOR UTILIZATORILOR DE APĂ PENTRU IRIGATII „BRĂDEȘTI COȚOFENI</t>
  </si>
  <si>
    <t>FEDERAȚIA ORGANIZAȚIILOR UTILIZATORILOR DE APĂ PENTRU IRIGATII „BRĂDEȘTI COȚOFENI</t>
  </si>
  <si>
    <t>EFICIENTIZAREA CONSUMULUI DE ENERGIE ELECTRICĂ LA O.U.A.I. MOȚĂȚEI GARĂ EST – S.P.P. 11 MOȚĂȚEI GARĂ COM. MOȚĂȚEI JUD. DOLJ PRIN INSTALARE DE PANOURI SOLARE FOTOVOLTAICE CU PUTEREA DE 39911 KWP</t>
  </si>
  <si>
    <t>O.U.A.I. MOȚĂȚEI GARĂ EST</t>
  </si>
  <si>
    <t>County: DOLJ , Location: MOTATEI</t>
  </si>
  <si>
    <t>EFICIENTIZAREA CONSUMULUI DE ENERGIE ELECTRICĂ LA O.U.A.I. MOȚĂȚEI GARĂ – S.P.P. 12 MOȚĂȚEI GARĂ  COM. MOȚĂȚEI JUD. DOLJ  PRIN INSTALARE DE PANOURI SOLARE FOTOVOLTAICE CU PUTEREA DE 39911 KWP</t>
  </si>
  <si>
    <t>O.U.A.I. MOȚĂȚEI GARĂ</t>
  </si>
  <si>
    <t>EFICIENTIZAREA CONSUMULUI DE ENERGIE ELECTRICĂ LA O.U.A.I. PADURE – S.P.P. 19 PADURE COM. MOTATEI JUD. DOLJ PRIN INSTALARE DE PANOURI SOLARE FOTOVOLTAICE CU PUTEREA DE 200 KWP</t>
  </si>
  <si>
    <t>O.U.A.I. PADURE</t>
  </si>
  <si>
    <t>INFIINTARE SISTEM FOTOVOLTAIC ON GRID 92 KW PENTRU CONSUM PROPRIU_ZOOTEHNIA ROVAM SRL</t>
  </si>
  <si>
    <t>ZOOTEHNIA ROVAM SRL</t>
  </si>
  <si>
    <t>County: DOLJ , Location: CIUPERCENII NOI</t>
  </si>
  <si>
    <t>INSTALAȚIE FOTOVOLTAICĂ 600 KW MERISOR AURORA ÎNTREPRINDERE INDIVUALĂ</t>
  </si>
  <si>
    <t>MERISOR AURORA ÎNTREPRINDERE INDIVUALĂ</t>
  </si>
  <si>
    <t>County: GORJ , Location: URDARI</t>
  </si>
  <si>
    <t>INSTALAȚIE FOTOVOLTAICĂ 50 KW S.C M PRORATOTO SRL</t>
  </si>
  <si>
    <t>S.C M PRORATOTO SRL</t>
  </si>
  <si>
    <t>County: GORJ , Location: ORAS TARGU CARBUNESTI</t>
  </si>
  <si>
    <t xml:space="preserve">„INSTALARE SISTEM FOTOVOLTAIC PENTRU AUTOCONSUM PENTRU SOCIETATEA  LEURDA IMPEX SRL </t>
  </si>
  <si>
    <t>LEURDA IMPEX SRL</t>
  </si>
  <si>
    <t>County: GORJ , Location: MUNICIPIUL MOTRU</t>
  </si>
  <si>
    <t>INSTALARE SISTEM FOTOVOLTAIC PENTRU AUTOCONSUM LA BECRIMAR SRL</t>
  </si>
  <si>
    <t>S.C BECRIMAR S.R.L.</t>
  </si>
  <si>
    <t>County: GORJ , Location: VLADIMIR</t>
  </si>
  <si>
    <t>INSTALAȚIE FOTOVOLTAICĂ 50 KW SC CENTRAL LUX SRL</t>
  </si>
  <si>
    <t>SC CENTRAL LUX SRL</t>
  </si>
  <si>
    <t>County: GORJ , Location: MUNICIPIUL TARGU JIU</t>
  </si>
  <si>
    <t>INSTALARE CENTRALA ELECTRICA FOTOVOLTAICA LA FERMA 7 DIN LOCALITATEA TG. JIU JUDETUL GORJ</t>
  </si>
  <si>
    <t>AVIROM POULTRY SEVEN S.R.L.</t>
  </si>
  <si>
    <t>INSTALARE CENTRALA ELECTRICA FOTOVOLTAICA LA FERMA 3 DIN LOCALITATEA TG. JIU JUDETUL GORJ</t>
  </si>
  <si>
    <t>AVIROM PLUS S.R.L.</t>
  </si>
  <si>
    <t>REALIZAREA UNEI CAPACITATI DE PRODUCTIE A ENERGIEI ELECTRICE DIN SURSE REGENERABILE LAEXPEDIMPEX SRL</t>
  </si>
  <si>
    <t>SC EXPEDIMPEX SRL</t>
  </si>
  <si>
    <t>County: MEHEDINTI , Location: DEVESEL</t>
  </si>
  <si>
    <t>INVESTIŢIE  ÎN NOI CAPACITĂŢI DE PRODUCERE A ENERGIEI ELECTRICE PENTRU AUTOCONSUM  IN CADRUL PROMILI PAN SRL</t>
  </si>
  <si>
    <t>SC PROMILI PAN SRL</t>
  </si>
  <si>
    <t>County: OLT , Location: ORAS SCORNICESTI</t>
  </si>
  <si>
    <t>INVESTIŢIE  ÎN NOI CAPACITĂŢI DE PRODUCERE A ENERGIEI ELECTRICE PENTRU AUTOCONSUM  IN CADRUL ZOOPROD AMELIORARE SRL</t>
  </si>
  <si>
    <t>SC ZOOPROD AMELIORARE SRL</t>
  </si>
  <si>
    <t>County: OLT , Location: GANEASA</t>
  </si>
  <si>
    <t>INVESTIŢIE  ÎN NOI CAPACITĂŢI DE PRODUCERE A ENERGIEI ELECTRICE PENTRU AUTOCONSUM  IN CADRUL AGRO CULCEA 2014 SRL</t>
  </si>
  <si>
    <t>SC AGRO CULCEA 2014 SRL</t>
  </si>
  <si>
    <t>County: OLT , Location: ORAS CORABIA</t>
  </si>
  <si>
    <t>REALIZARE SISTEM FOTOVOLTAIC PRODUCERE ENERGIE ELECTRICĂ PENTRU AUTOCONSUM – SINCER S.R.L. - ÎN MUNICIPIUL SLATINA JUDEȚUL OLT</t>
  </si>
  <si>
    <t>SINCER S.R.L.</t>
  </si>
  <si>
    <t>County: OLT , Location: MUNICIPIUL SLATINA</t>
  </si>
  <si>
    <t>INSTALARE CENTRALA ELECTRICA FOTOVOLTAICA IN LOCALITATEA LELEASCA JUDETUL OLT</t>
  </si>
  <si>
    <t>County: OLT , Location: LELEASCA</t>
  </si>
  <si>
    <t>CENTRALĂ PENTRU PRODUCEREA DE ENERGIE ELECTRICĂ UTILIZÂND PANOURI FOTOVOLTAICE PENTRU AUTOCONSUM LA MATRA SRL</t>
  </si>
  <si>
    <t>SC MATRA SRL</t>
  </si>
  <si>
    <t>INSTALARE CENTRALA ELECTRICA FOTOVOLTAICA LA FERMA 1 DIN LOCALITATEA SCORNICESTI JUDETUL OLT</t>
  </si>
  <si>
    <t>APPLE TREE FARM S.R.L.</t>
  </si>
  <si>
    <t>INSTALARE CENTRALA ELECTRICA FOTOVOLTAICA IN LOC. IPOTESTI JUD. OLT</t>
  </si>
  <si>
    <t>AGRIKILTI SRL</t>
  </si>
  <si>
    <t>County: OLT , Location: IPOTESTI</t>
  </si>
  <si>
    <t>INSTALARE CENTRALA ELECTRICA FOTOVOLTAICA IN LOC. POTCOAVA JUD. OLT</t>
  </si>
  <si>
    <t>GREENFIELD FARMING SRL</t>
  </si>
  <si>
    <t>County: OLT , Location: ORAS POTCOAVA</t>
  </si>
  <si>
    <t>INSTALARE CENTRALA ELECTRICA FOTOVOLTAICA IN FERMA 2 DIN LOCALITATEA SCORNICESTI JUDETUL OLT</t>
  </si>
  <si>
    <t>CARMISTIN GOOD FARMING S.R.L.</t>
  </si>
  <si>
    <t>CENTRALĂ FOTOVOLTAICĂ MONTATĂ PE ACOPERIȘ LA VEL PITAR BRUTĂRIA RAMNICU VALCEA 399 KWP</t>
  </si>
  <si>
    <t>SC VEL PITAR SA</t>
  </si>
  <si>
    <t>County: VALCEA , Location: MUNICIPIUL RAMNICU VALCEA</t>
  </si>
  <si>
    <t xml:space="preserve">„INSTALARE SISTEM FOTOVOLTAIC PENTRU AUTOCONSUM PENTRU SOCIETATEA  AVI GIIS SRL </t>
  </si>
  <si>
    <t>SC AVI GIIS SRL;</t>
  </si>
  <si>
    <t>County: VALCEA , Location: MIHAESTI</t>
  </si>
  <si>
    <t>INSTALARE CENTRALA ELECTRICA FOTOVOLTAICA IN LOC. BUDESTI JUD. VALCEA</t>
  </si>
  <si>
    <t>AVICARVIL FARMING S.R.L.</t>
  </si>
  <si>
    <t>County: VALCEA , Location: BUDESTI</t>
  </si>
  <si>
    <t>INSTALARE CENTRALA ELECTRICA FOTOVOLTAICA IN LOC. PRUNDENI JUDETUL VALCEA</t>
  </si>
  <si>
    <t>AVICARVIL FARMS S.R.L.</t>
  </si>
  <si>
    <t>County: VALCEA , Location: PRUNDENI</t>
  </si>
  <si>
    <t>INSTALARE CENTRALA ELECTRICA FOTOVOLTAICA IN LOC. FRANCESTI JUD. VALCEA APARTINAND AVICARVIL FOOD&amp;DISTRIBUTION SRL</t>
  </si>
  <si>
    <t>AVICARVIL FOOD &amp; DISTRIBUTION SRL</t>
  </si>
  <si>
    <t>County: VALCEA , Location: FRANCESTI</t>
  </si>
  <si>
    <t>INSTALARE CENTRALA ELECTRICA FOTOVOLTAICA IN LOC.FRANCESTI JUD. VALCEA APARTINAND PORCELLINO GRASSO S.R.L.</t>
  </si>
  <si>
    <t>PORCELLINO GRASSO S.R.L.</t>
  </si>
  <si>
    <t>INSTALARE CENTRALA ELECTRICA FOTOVOLTAICA LA FERMA 5 BULETA DIN LOCALITATEA MIHAESTI JUDETUL VALCEA</t>
  </si>
  <si>
    <t>AVIROM POULTRY FIVE S.R.L.</t>
  </si>
  <si>
    <t>INSTALAȚIE FOTOVOLTAICĂ 50 KW TEOREAN CLAUDIU DAN PFA</t>
  </si>
  <si>
    <t>TEOREAN CLAUDIU DAN PFA</t>
  </si>
  <si>
    <t>County: ARAD , Location: SOCODOR</t>
  </si>
  <si>
    <t>CENTALA FOTOVOLTAICA PETRU AUTOCONSUM AGRICOLA UTVINIS  SRL – FERMA ZOOTEHNICA</t>
  </si>
  <si>
    <t>SC AGRICOLA UTVINIS SRL</t>
  </si>
  <si>
    <t>County: ARAD , Location: ZIMANDU NOU</t>
  </si>
  <si>
    <t>REALIZARE CENTRALA ELECTRICA FOTOVOLTAICA - FNC VINGA</t>
  </si>
  <si>
    <t>COMTIM ROMANIA SRL</t>
  </si>
  <si>
    <t>County: ARAD , Location: VINGA</t>
  </si>
  <si>
    <t>DOTAREA SOCIETATII VINUM PANCOTA SRL CU CENTRALA ELECTRICA FOTOVOLTAICA  PENTRU CONSUM PROPRIU</t>
  </si>
  <si>
    <t>VINUM PANCOTA SRL</t>
  </si>
  <si>
    <t>County: ARAD , Location: ORAS PANCOTA</t>
  </si>
  <si>
    <t>INSTALARE CENTRALA ELECTRICA FOTOVOLTAICA ÎN LOCALITATEA TURDAS JUDETUL HUNEDOARA</t>
  </si>
  <si>
    <t>County: HUNEDOARA , Location: TURDAS</t>
  </si>
  <si>
    <t>INVESTIȚIE ÎN CAPACITĂȚI DE PRODUCERE A ENERGIEI ELECTRICE DIN SURSE REGENERABILE PENTRU AUTOCONSUMUL SOCIETĂȚII ASINIA FARM SRL</t>
  </si>
  <si>
    <t>ASINIA FARM SRL</t>
  </si>
  <si>
    <t>County: HUNEDOARA , Location: MUNICIPIUL ORASTIE</t>
  </si>
  <si>
    <t>CENTALA FOTOVOLTAICA PETRU AUTOCONSUM AGRO-VLAD S.R.L.– FERMA AGROZOOTEHNICA</t>
  </si>
  <si>
    <t>SC AGRO VLAD SRL</t>
  </si>
  <si>
    <t>County: TIMIS , Location: ORTISOARA</t>
  </si>
  <si>
    <t>CENTRALA FOTOVOLTAICA PENTRU AUTOCONSUM GLOBAL MEAT PROCESS SRL</t>
  </si>
  <si>
    <t>GLOBAL MEAT PROCESS SRL</t>
  </si>
  <si>
    <t>County: TIMIS , Location: LIEBLING</t>
  </si>
  <si>
    <t>INFINTARE INSTALATIE FOTOVOLTAICA 200 KW SC PATY -FAB SRL</t>
  </si>
  <si>
    <t>SC PATY -FAB SRL</t>
  </si>
  <si>
    <t>County: TIMIS , Location: SACALAZ</t>
  </si>
  <si>
    <t>INFINTARE  INSTALATIE FOTOVOLTAICA 100 KW SC ARAMIC FOREST SRL</t>
  </si>
  <si>
    <t>SC ARAMIC FOREST SRL</t>
  </si>
  <si>
    <t>County: TIMIS , Location: ORAS BUZIAS</t>
  </si>
  <si>
    <t>REALIZARE CENTRALA ELECTRICA FOTOVOLTAICA - FERMA BACOVA</t>
  </si>
  <si>
    <t>REALIZARE CENTRALA ELECTRICA FOTOVOLTAICA - FERMA VOITENI (VOITEG)</t>
  </si>
  <si>
    <t>County: TIMIS , Location: VOITEG</t>
  </si>
  <si>
    <t>REALIZARE CENTRALA ELECTRICA FOTOVOLTAICA - FERMA CENEI</t>
  </si>
  <si>
    <t>County: TIMIS , Location: CENEI</t>
  </si>
  <si>
    <t>REALIZARE CENTRALA ELECTRICA FOTOVOLTAICA - FERMA PERIAM</t>
  </si>
  <si>
    <t>County: TIMIS , Location: PERIAM</t>
  </si>
  <si>
    <t>REALIZARE CENTRALA ELECTRICA FOTOVOLTAICA - FERMA GATAIA 2</t>
  </si>
  <si>
    <t>County: TIMIS , Location: ORAS GATAIA</t>
  </si>
  <si>
    <t>REALIZARE CENTRALA ELECTRICA FOTOVOLTAICA - FERMA BULGARUS</t>
  </si>
  <si>
    <t>County: TIMIS , Location: LENAUHEIM</t>
  </si>
  <si>
    <t>REALIZARE CENTRALA ELECTRICA FOTOVOLTAICA - FERMA CIACOVA</t>
  </si>
  <si>
    <t>County: TIMIS , Location: ORAS CIACOVA</t>
  </si>
  <si>
    <t>REALIZARE CENTRALA ELECTRICA FOTOVOLTAICA - FERMA BIRDA</t>
  </si>
  <si>
    <t>County: TIMIS , Location: BIRDA</t>
  </si>
  <si>
    <t>REALIZARE CENTRALA ELECTRICA FOTOVOLTAICA - FERMA GATAIA</t>
  </si>
  <si>
    <t>INFINTARE INSTALATIE FOTOVOLTAICA 98 KW SC DIAMOND MOMENTS SRL</t>
  </si>
  <si>
    <t>SC DIAMOND MOMENTS SRL</t>
  </si>
  <si>
    <t>CENTRALA FOTOVOLTAICA PETRU AUTOCONSUM AGRICOLA ANITA SRL- FERMA AGRICOLA</t>
  </si>
  <si>
    <t>SC AGRICOLA ANITA SRL</t>
  </si>
  <si>
    <t>County: TIMIS , Location: FOENI</t>
  </si>
  <si>
    <t>ACHIZITIE SI INSTALARE SISTEM FOTOVOLTAIC LA NUTRIPUI SRL</t>
  </si>
  <si>
    <t>NUTRIPUI SRL</t>
  </si>
  <si>
    <t>County: BIHOR , Location: MUNICIPIUL SALONTA</t>
  </si>
  <si>
    <t>ACHIZITIE SI INSTALARE SISTEM FOTOVOLTAIC LA STAR REPRO SRL</t>
  </si>
  <si>
    <t>STAR REPRO SRL</t>
  </si>
  <si>
    <t>County: BIHOR , Location: CIUMEGHIU</t>
  </si>
  <si>
    <t>ACHIZITIE SI INSTALARE SISTEM FOTOVOLTAIC LA SELECT PIG SRL</t>
  </si>
  <si>
    <t>SELECT PIG SRL</t>
  </si>
  <si>
    <t>County: BIHOR , Location: BIHARIA</t>
  </si>
  <si>
    <t>ACHIZITIE SI INSTALARE SISTEM FOTOVOLTAIC LA NUTRIPASARE SRL</t>
  </si>
  <si>
    <t>NUTRIPASARE SRL</t>
  </si>
  <si>
    <t>ACHIZITIE SI INSTALARE SISTEM FOTOVOLTAIC LA SC AGROMATE COM SRL</t>
  </si>
  <si>
    <t>AGROMATE COM SRL</t>
  </si>
  <si>
    <t>ACHIZITIE SI INSTALARE SISTEM FOTOVOLTAIC LA GRUPUL DE PRODUCATORI CARNE PASARE S.R.L.</t>
  </si>
  <si>
    <t>GRUPUL DE PRODUCATORI CARNE PASARE S.R.L.</t>
  </si>
  <si>
    <t>County: BIHOR , Location: AVRAM IANCU</t>
  </si>
  <si>
    <t>ACHIZITIE SI INSTALARE SISTEM FOTOVOLTAIC LA NUTRIPIG SRL</t>
  </si>
  <si>
    <t>NUTRIPIG SRL</t>
  </si>
  <si>
    <t>County: BIHOR , Location: SALACEA</t>
  </si>
  <si>
    <t>ACHIZITIE SI INSTALARE SISTEM FOTOVOLTAIC LA NUTRISUIN SRL</t>
  </si>
  <si>
    <t>NUTRISUIN SRL</t>
  </si>
  <si>
    <t>County: BIHOR , Location: MUNICIPIUL MARGHITA</t>
  </si>
  <si>
    <t>ACHIZITIE SI INSTALARE SISTEM FOTOVOLTAIC LA REPRO FARM SRL</t>
  </si>
  <si>
    <t>REPRO FARM SRL</t>
  </si>
  <si>
    <t>County: BIHOR , Location: SANTANDREI</t>
  </si>
  <si>
    <t>ACHIZITIE SI INSTALARE SISTEM FOTOVOLTAIC LA NUTRITIN SRL</t>
  </si>
  <si>
    <t>NUTRITIN SRL</t>
  </si>
  <si>
    <t>ACHIZITIE SI INSTALARE SISTEM FOTOVOLTAIC LA INTREPRINDEREA INDIVIDUALA PETER ADRIANA ANA</t>
  </si>
  <si>
    <t>PETER ADRIANA ANA INTREPRINDERE INDIVIDUALA</t>
  </si>
  <si>
    <t>REALIZARE INSTALATIE FOTOVOLTAICA PENTRU AUTOCONSUM LA ANDROMI COM S.R.L.</t>
  </si>
  <si>
    <t>SC ANDROMI COM SRL</t>
  </si>
  <si>
    <t>County: BIHOR , Location: NOJORID</t>
  </si>
  <si>
    <t>PRODUCTIA DE ENERGIE DIN SURSE REGENERABILE PENTRU CONSUM PROPRIU IN CADRUL SOCIETATII AGRO-ARDEAL SRL</t>
  </si>
  <si>
    <t>AGRO-ARDEAL SRL</t>
  </si>
  <si>
    <t>County: BISTRITA-NASAUD , Location: CETATE</t>
  </si>
  <si>
    <t>INVESTIŢIE DESTINATĂ PRODUCŢIEI DE ENERGIE ELECTRICĂ DIN SURSE REGENERABILE DE ENERGIE ÎN CADRUL SOCIETĂȚII AGROPAN SRL</t>
  </si>
  <si>
    <t>AGROPAN SRL</t>
  </si>
  <si>
    <t>County: SATU-MARE , Location: MUNICIPIUL SATU MARE</t>
  </si>
  <si>
    <t>„INSTALATIE FOTOVOLTAICA DE 50 KW LA PAP DENES ZSOLT PFA</t>
  </si>
  <si>
    <t>PAP DENES ZSOLT P.F.A</t>
  </si>
  <si>
    <t>County: BIHOR , Location: SINTEU</t>
  </si>
  <si>
    <t>„INSTALATIE FOTOVOLTAICA DE 100.28 KV LA SC PODGORIA SILVANIA SRL</t>
  </si>
  <si>
    <t>SC PODGORIA SILVANIA SRL</t>
  </si>
  <si>
    <t>County: SALAJ , Location: ORAS SIMLEU SILVANIEI</t>
  </si>
  <si>
    <t>„INSTALATIE FOTOVOLTAICA DE 50 KW LA LIVADA BIO SRL</t>
  </si>
  <si>
    <t>SC LIVADA BIO SRL</t>
  </si>
  <si>
    <t>County: SALAJ , Location: HERECLEAN</t>
  </si>
  <si>
    <t>EFICIENTIZAREA ACTIVITATII SC LA MESENI SRL PRIN CONSTRUIREA UNEI CENTRALE ELECTRICE FOTOVOLTAICE IN VEDEREA ASIGURARII ENERGIEI ELECTRICE DIN SURSE REGENERABILE DE ENERGIE PENTRU UNITATEA DE PROCESARE A CARNII DIN LOCALITATEA SEBESEL JUD ALBA</t>
  </si>
  <si>
    <t>SC LA MESENI SRL</t>
  </si>
  <si>
    <t>County: ALBA , Location: SASCIORI</t>
  </si>
  <si>
    <t>EFICIENTIZAREA ACTIVITATII SC LA MESENI SRL PRIN CONSTRUIREA UNEI CENTRALE ELECTRICE FOTOVOLTAICE IN VEDEREA ASIGURARII ENERGIEI ELECTRICE DIN SURSE REGENERABILE DE ENERGIE PENTRU UNITATEA DE PROCESARE A CARNII DIN LOCALITATEA OIEJDEA JUD ALBA</t>
  </si>
  <si>
    <t>County: ALBA , Location: GALDA DE JOS</t>
  </si>
  <si>
    <t>INSTALARE SISTEM FOTOVOLTAIC PENTRU AUTOCONSUM LA SIPMILK FARM SRL</t>
  </si>
  <si>
    <t>SC SIPMILK FARM SRL</t>
  </si>
  <si>
    <t>County: ALBA , Location: LOPADEA NOUA</t>
  </si>
  <si>
    <t>INSTALARE SISTEM FOTOVOLTAIC PENTRU AUTOCONSUM LA GOLDEN PRODIMPEX SRL</t>
  </si>
  <si>
    <t>GOLDEN PRODIMPEX SRL</t>
  </si>
  <si>
    <t>INSTALARE SISTEM PANOURI FOTOVOLTAICE LOC. PIANU JUD. ALBA</t>
  </si>
  <si>
    <t>TRITICUM SEBEŞ - AGROTINERET SRL</t>
  </si>
  <si>
    <t>County: ALBA , Location: PIANU</t>
  </si>
  <si>
    <t>INSTALARE SISTEM PANOURI FOTOVOLTAICE LOC. SONA JUD. ALBA</t>
  </si>
  <si>
    <t>NOVIA BIIA SRL</t>
  </si>
  <si>
    <t>County: ALBA , Location: SONA</t>
  </si>
  <si>
    <t>INSTALAȚIE DE PRODUCERE A ENERGIEI ELECTRICE DIN SURSE REGENERABILE PENTRU AUTO-CONSUM SOLARĂ 220 KW</t>
  </si>
  <si>
    <t>SC BIOTERRA SRL</t>
  </si>
  <si>
    <t>County: ALBA , Location: DOSTAT</t>
  </si>
  <si>
    <t>SISTEM FOTOVOLTAIC LA SC HAMEI FIELD SRL</t>
  </si>
  <si>
    <t>SC HAMEI FIELD SRL</t>
  </si>
  <si>
    <t>County: ALBA , Location: RADESTI</t>
  </si>
  <si>
    <t>INSTALARE SISTEM FOTOVOLTAIC LA AQUA-NRG VIDRA SRL</t>
  </si>
  <si>
    <t>AQUA-NRG VIDRA SRL</t>
  </si>
  <si>
    <t>County: ALBA , Location: VIDRA</t>
  </si>
  <si>
    <t>INSTALARE SISTEM FOTOVOLTAIC LA AGROMAXMAN SRL</t>
  </si>
  <si>
    <t>AGROMAXMAN SRL</t>
  </si>
  <si>
    <t>County: ALBA , Location: IGHIU</t>
  </si>
  <si>
    <t>INSTALARE SISTEM FOTOVOLTAIC PENTRU AUTOCONSUM LA SC DENCOPAN SRL</t>
  </si>
  <si>
    <t>SC DENCOPAN SRL</t>
  </si>
  <si>
    <t>County: BRASOV , Location: MUNICIPIUL SACELE</t>
  </si>
  <si>
    <t>MONTARE SISTEM FOTOVOLTAIC PE ACOPERIS SI SOL- FUNCTIONARE IN REGIM DE PROSUMATOR PI=988 KW IN CADRUL SC BRAVCOD SRL JUD. BRASOV</t>
  </si>
  <si>
    <t>BRAVCOD</t>
  </si>
  <si>
    <t>County: BRASOV , Location: MUNICIPIUL CODLEA</t>
  </si>
  <si>
    <t>MONTARE SISTEM FOTOVOLTAIC PE ACOPERIS- FUNCTIONARE IN REGIM DE  PROSUMATOR PI=800 KW JUDETUL BRASOV</t>
  </si>
  <si>
    <t>MONTARE SISTEM FOTOVOLTAIC PE ACOPERIS- FUNCTIONARE IN REGIM DE PROSUMATOR PI=250 KW FERMA 5 IN CADRUL SC BRAVCOD SRL JUDETUL BRASOV</t>
  </si>
  <si>
    <t>MONTARE SISTEM FOTOVOLTAIC PE ACOPERIS- FUNCTIONARE IN REGIM DE PROSUMATOR PI=140 KW DEALU FRUMOS IN CADRUL SC BRAVCOD SRL JUDETUL BRASOV</t>
  </si>
  <si>
    <t>MONTARE SISTEM FOTOVOLTAIC- FUNCTIONARE IN REGIM DE PROSUMATOR PI=200 KW SINCA NOUA IN CADRUL SC STS TRADING SRL JUDETUL BRASOV</t>
  </si>
  <si>
    <t>S.T.S TRADING SRL</t>
  </si>
  <si>
    <t>County: BRASOV , Location: SINCA NOUA</t>
  </si>
  <si>
    <t>REALIZARE SISTEM FOTOVOLTAIC - TRANSILVANIAN BEST FARM</t>
  </si>
  <si>
    <t>TRANSILVANIAN BEST FARM SRL</t>
  </si>
  <si>
    <t>County: BRASOV , Location: SERCAIA</t>
  </si>
  <si>
    <t>REALIZARE SISTEM FOTOVOLTAIC - SERGIANA PRODIMPEX</t>
  </si>
  <si>
    <t>SERGIANA PRODIMPEX SRL</t>
  </si>
  <si>
    <t>County: BRASOV , Location: POIANA MARULUI</t>
  </si>
  <si>
    <t>MONTARE SISTEM FOTOVOLTAIC PE ACOPERIS- FUNCTIONARE IN REGIM DE PROSUMATOR PI=140 KW IN CADRUL SC FERMA FELD SRL JUDETUL BRASOV</t>
  </si>
  <si>
    <t>FERMA FELD SRL</t>
  </si>
  <si>
    <t>County: BRASOV , Location: HALCHIU</t>
  </si>
  <si>
    <t>CAPACITATE NOUĂ DE PRODUCȚIE ENERGIE ELECTRICĂ DIN SURSE REGENERABILE SOLARE ÎN CADRUL VITALL SRL – FNC VULCAN</t>
  </si>
  <si>
    <t>VITALL S.R.L</t>
  </si>
  <si>
    <t>County: BRASOV , Location: VULCAN</t>
  </si>
  <si>
    <t>INSTALARE SISTEM FOTOVOLTAIC PENTRU AUTOCONSUM LA BIOFARM SRL</t>
  </si>
  <si>
    <t>BIOFARM SRL</t>
  </si>
  <si>
    <t>County: COVASNA , Location: MUNICIPIUL TARGU SECUIESC</t>
  </si>
  <si>
    <t>INSTALARE SISTEM FOTOVOLTAIC PENTRU AUTOCONSUM LA COVALACT SA</t>
  </si>
  <si>
    <t>COVALACT SA</t>
  </si>
  <si>
    <t>County: COVASNA , Location: MUNICIPIUL SFANTU GHEORGHE</t>
  </si>
  <si>
    <t>ÎNFIINȚARE CAPACITATE DE PRODUCȚIE ENERGIE ELECTRICĂ DIN SURSE REGENERABILE</t>
  </si>
  <si>
    <t>FERMA CERNAT SRL</t>
  </si>
  <si>
    <t>County: COVASNA , Location: DALNIC</t>
  </si>
  <si>
    <t>DEZVOLTAREA SOCIETĂȚII BIOPLANT S.R.L.  PRIN INSTALAREA DE PANOURI FOTOVOLTAICE</t>
  </si>
  <si>
    <t>BIOPLANT SRL</t>
  </si>
  <si>
    <t>County: COVASNA , Location: CERNAT</t>
  </si>
  <si>
    <t>CENTRALA ELECTRICA FOTOVOLTAICA  PE SOL 2016 KW</t>
  </si>
  <si>
    <t>BIBORTENI AQUA SRL</t>
  </si>
  <si>
    <t>County: COVASNA , Location: ORAS BARAOLT</t>
  </si>
  <si>
    <t>DIAZ HOME CONS SRL</t>
  </si>
  <si>
    <t>County: COVASNA , Location: HAGHIG</t>
  </si>
  <si>
    <t>INVESTIŢIE ÎN PRODUCERE DE ENERGIEI ELECTRICĂ DIN SURSEREGENERABILE PENTRU AUTOCONSUM LA HARMOPAN SA PUNCT DE LUCRU ODORHEIU SECUIESC</t>
  </si>
  <si>
    <t>HARMOPAN SA</t>
  </si>
  <si>
    <t>County: HARGHITA , Location: MUNICIPIUL ODORHEIU SECUIESC</t>
  </si>
  <si>
    <t>INVESTIŢIE ÎN PRODUCERE DE ENERGIEI ELECTRICĂ DIN SURSEREGENERABILE PENTRU AUTOCONSUM LA HARMOPAN SA PUNCT DE LUCRU CRISTURU SECUIESC</t>
  </si>
  <si>
    <t>County: HARGHITA , Location: ORAS CRISTURU SECUIESC</t>
  </si>
  <si>
    <t>INVESTIŢIE ÎN PRODUCERE DE ENERGIEI ELECTRICĂ DIN SURSEREGENERABILE PENTRU AUTOCONSUM LA HARMOPAN SA PUNCT DE LUCRU TOPLIȚA</t>
  </si>
  <si>
    <t>County: HARGHITA , Location: MUNICIPIUL  TOPLITA</t>
  </si>
  <si>
    <t>„REALIZARE CAPACITĂTE DE PRODUCERE A ENERGIEI ELECTRICE CU PUTERE INSTALATA DE 204 KW PRODUSĂ DIN SURSE REGENERABILE  PANOURI FOTOVOLTAICE PENTRU AUTOCONSUMUL S.C. BOMILACT MADARAS S.R.L. CU SEDIUL IN SAT MĂDĂRAȘ COM. MĂDĂRAȘ NR. 116 JUD. HARGHITA</t>
  </si>
  <si>
    <t>BOMILACT MADARAS S.R.L.</t>
  </si>
  <si>
    <t>County: HARGHITA , Location: MADARAS</t>
  </si>
  <si>
    <t>INVESTIŢIE ÎN PRODUCERE DE ENERGIEI ELECTRICĂ DIN SURSEREGENERABILE PENTRU AUTOCONSUM LA HARMOPAN SA PUNCT DE LUCRU GHEORGHENI</t>
  </si>
  <si>
    <t>County: HARGHITA , Location: MUNICIPIUL  GHEORGHENI</t>
  </si>
  <si>
    <t>INVESTIŢIE ÎN PRODUCERE DE ENERGIEI ELECTRICĂ DIN SURSE REGENERABILE PENTRU AUTOCONSUM LA PERLA HARGHITEI S.A.</t>
  </si>
  <si>
    <t>PERLA HARGHITEI S.A.</t>
  </si>
  <si>
    <t>County: HARGHITA , Location: SANCRAIENI</t>
  </si>
  <si>
    <t>INVESTIŢIE ÎN PRODUCERE DE ENERGIEI ELECTRICĂ DIN SURSE REGENERABILE PENTRU AUTOCONSUM LA APEMIN TUSNAD S.A.</t>
  </si>
  <si>
    <t>APEMIN TUSNAD S.A.</t>
  </si>
  <si>
    <t>County: HARGHITA , Location: TUSNAD</t>
  </si>
  <si>
    <t>INSTALARE SISTEM FOTOVOLTAIC PENTRU AUTOCONSUM LA UNIC TRIO SRL</t>
  </si>
  <si>
    <t>UNIC TRIO SRL</t>
  </si>
  <si>
    <t>County: HARGHITA , Location: ORAS BALAN</t>
  </si>
  <si>
    <t>REALIZARE SISTEM FOTOVOLTAIC DE 150 KW PENTRU FAPICOM SRL</t>
  </si>
  <si>
    <t>FAPICOM SRL</t>
  </si>
  <si>
    <t>INVESTIȚIE ÎN CAPACITĂȚI DE PRODUCERE A ENERGIEI ELECTRICE DIN SURSE REGENERABILE PENTRU AUTOCONSUMUL SOCIETĂȚII KENCSE ISTVAN ÎI</t>
  </si>
  <si>
    <t>KENCSE ISTVAN INTREPRINDERE INDIVIDUALA</t>
  </si>
  <si>
    <t>County: HARGHITA , Location: SANTIMBRU</t>
  </si>
  <si>
    <t>SISTEM FOTOVOLTAIC PENTRU FERMA CSISZER ZSOMBOR I.I.</t>
  </si>
  <si>
    <t>CSISZER ZSOMBOR INTREPRINDERE INDIVIDUALA</t>
  </si>
  <si>
    <t>INSTALAȚIE FOTOVOLTAICĂ 400  KW S.C. ELDI BRUTARIA S.R.L.</t>
  </si>
  <si>
    <t>SC ELDI BRUTARIA SRL</t>
  </si>
  <si>
    <t>County: MURES , Location: BALAUSERI</t>
  </si>
  <si>
    <t>REALIZARE SISTEM DE PRODUCERE ENERGIE ELECTRICA PRIN PANOURI  FOTOVOLTAICE PENTRU SEDIUL  DACTYLIS PROD SRL JUDETUL MURES</t>
  </si>
  <si>
    <t>SC DACTYLIS PROD SRL</t>
  </si>
  <si>
    <t>County: MURES , Location: ORAS LUDUS</t>
  </si>
  <si>
    <t>MONTARE SISTEM FOTOVOLTAIC PE ACOPERIS- FUNCTIONARE IN REGIM DE PROSUMATOR PI=350 KW FERMA 6 SIGHISOARA IN CADRUL SC BRAVCOD SRL JUDETUL MURES</t>
  </si>
  <si>
    <t>County: MURES , Location: MUNICIPIUL SIGHISOARA</t>
  </si>
  <si>
    <t>REALIZARE CAPACITĂȚI DE PRODUCERE A ENERGIEI ELECTRICE DIN SURSE REGENERABILE PENTRU AUTOCONSUMUL SC KARMA SRL</t>
  </si>
  <si>
    <t>SC KARMA SRL</t>
  </si>
  <si>
    <t>County: MURES , Location: GHEORGHE DOJA</t>
  </si>
  <si>
    <t>OPREA AVI COM SRL</t>
  </si>
  <si>
    <t>County: MURES , Location: SOLOVASTRU</t>
  </si>
  <si>
    <t>INVESTIȚII ÎN NOI CAPACITĂȚI DE PRODUCERE A ENERGIEI ELECTRICE PRODUSĂ DIN SURSE REGENERABILE ÎN CADRUL SOCIETĂȚII GOODMILLS ROMÂNIA SRL</t>
  </si>
  <si>
    <t>GOODMILLS ROMÂNIA SRL</t>
  </si>
  <si>
    <t>County: MURES , Location: MUNICIPIUL TARGU MURES</t>
  </si>
  <si>
    <t>REALIZARE INSTALATIE FOTOVOLTAICA PENTRU AUTOCONSUM LA OVOSIB FARMS S.R.L.</t>
  </si>
  <si>
    <t>OVOSIB FARMS SRL</t>
  </si>
  <si>
    <t>County: SIBIU , Location: CRISTIAN</t>
  </si>
  <si>
    <t>REALIZARE INSTALATIE FOTOVOLTAICA PENTRU AUTOCONSUM LA FERMA ECOLOGICA HOGHILAG SRL</t>
  </si>
  <si>
    <t>FERMA ECOLOGICA HOGHILAG SRL</t>
  </si>
  <si>
    <t>County: SIBIU , Location: HOGHILAG</t>
  </si>
  <si>
    <t>REALIZARE INSTALATIE FOTOVOLTAICA PENTRU AUTOCONSUM LA OVOSIB INVEST SRL</t>
  </si>
  <si>
    <t>OVOSIB INVEST SRL</t>
  </si>
  <si>
    <t>REALIZARE INSTALATIE FOTOVOLTAICA PENTRU AUTOCONSUM LA OVO PRODUCT COOPERATIVA AGRICOLA</t>
  </si>
  <si>
    <t>OVO PRODUCT COOPERATIVA AGRICOLA</t>
  </si>
  <si>
    <t>EFICIENTIZARE ENERGETICĂ PRIN INSTALARE DE PANOURI SOLARE PENTRU SOCIETATEA FINEST ARTISAN PASTRY</t>
  </si>
  <si>
    <t>FINEST ARTISAN PASTRY S.R.L</t>
  </si>
  <si>
    <t>County: SIBIU , Location: ORAS CISNADIE</t>
  </si>
  <si>
    <t>INSTALAȚIE FOTOVOLTAICĂ 500  KW S.C. LUX COM S.R.L.</t>
  </si>
  <si>
    <t>SC LUX COM SRL</t>
  </si>
  <si>
    <t>County: CALARASI , Location: ILEANA</t>
  </si>
  <si>
    <t>INSTALAȚIE FOTOVOLTAICĂ 200  KW S.C. COM PERISORU S.R.L.</t>
  </si>
  <si>
    <t>S.C. COM PERISORU S.R.L.</t>
  </si>
  <si>
    <t>County: CALARASI , Location: PERISORU</t>
  </si>
  <si>
    <t>INSTALATIE FOTOVOLTAICA 300 KW SC MARIA INVEST HOLDING SRL</t>
  </si>
  <si>
    <t>SC MARIA INVEST HOLDING SRL</t>
  </si>
  <si>
    <t>County: CALARASI , Location: DRAGALINA</t>
  </si>
  <si>
    <t>INSTALATIE FOTOVOLTAICA  SC NOVALACT SRL</t>
  </si>
  <si>
    <t>SC NOVALACT SRL</t>
  </si>
  <si>
    <t>INSTALARE DE SISTEM FOTOVOLTAIC PENTRU SOCIETATEA ECO FRUCT SULTANA SRL</t>
  </si>
  <si>
    <t>ECO FRUCT SULTANA SRL</t>
  </si>
  <si>
    <t>County: CALARASI , Location: MANASTIREA</t>
  </si>
  <si>
    <t>INSTALARE SISTEM FOTOVOLTAIC PENTRU AUTOCONSUM LA NUTRICOM SA</t>
  </si>
  <si>
    <t>NUTRICOM SA</t>
  </si>
  <si>
    <t>County: CALARASI , Location: MODELU</t>
  </si>
  <si>
    <t>INSTALAREA UNEI NOI CAPACITĂŢI DE PRODUCERE A ENERGIEI ELECTRICE PRODUSĂ DIN SURSE REGENERABILE (ENERGIE SOLARA) FARA STOCARE PENTRU AUTOCONSUM LA EUROAVI SRL</t>
  </si>
  <si>
    <t>EUROAVI SRL</t>
  </si>
  <si>
    <t>INSTALAREA UNEI NOI CAPACITĂŢI DE PRODUCERE A ENERGIEI ELECTRICE PRODUSĂ DIN SURSE REGENERABILE (ENERGIE SOLARA) PENTRU AUTOCONSUM LA AVICOLA DRAGOS VODA SA – FERMA 5</t>
  </si>
  <si>
    <t>AVICOLA DRAGOS VODA SA</t>
  </si>
  <si>
    <t>County: CALARASI , Location: DRAGOS VODA</t>
  </si>
  <si>
    <t>INSTALAREA UNEI NOI CAPACITĂŢI DE PRODUCERE A ENERGIEI ELECTRICE PRODUSĂ DIN SURSE REGENERABILE (ENERGIE SOLARA) PENTRU AUTOCONSUM LA AVICOLA DRAGOS VODA SA – FERMA 3</t>
  </si>
  <si>
    <t>INSTALAREA UNEI NOI CAPACITĂŢI DE PRODUCERE A ENERGIEI ELECTRICE PRODUSĂ DIN SURSE REGENERABILE (ENERGIE SOLARA) PENTRU AUTOCONSUM LA AVICOLA DRAGOS VODA SA – FERMA 2</t>
  </si>
  <si>
    <t>INSTALAREA UNEI NOI CAPACITĂŢI DE PRODUCERE A ENERGIEI ELECTRICE PRODUSĂ DIN SURSE REGENERABILE (ENERGIE SOLARA) PENTRU AUTOCONSUM LA AVICOLA DRAGOS VODA SA – FERMA 4</t>
  </si>
  <si>
    <t>County: CALARASI , Location: DOROBANTU</t>
  </si>
  <si>
    <t>INSTALAREA UNEI NOI CAPACITĂŢI DE PRODUCERE A ENERGIEI ELECTRICE PRODUSĂ DIN SURSE REGENERABILE (ENERGIE SOLARA) PENTRU AUTOCONSUM LA AVICOLA DRAGOS VODA SA – FERMA 1</t>
  </si>
  <si>
    <t>INSTALAȚIE FOTOVOLTAICĂ 950 KW S.C. C &amp; R PRODIMPEX S.R.L.</t>
  </si>
  <si>
    <t>S.C. C &amp; R PRODIMPEX S.R.L.</t>
  </si>
  <si>
    <t>County: IALOMITA , Location: JILAVELE</t>
  </si>
  <si>
    <t>INSTALAȚIE FOTOVOLTAICĂ 400 KW S.C. AXIAL AGROLAND S.R.L.</t>
  </si>
  <si>
    <t>S.C. AXIAL AGROLAND S.R.L.</t>
  </si>
  <si>
    <t>County: IALOMITA , Location: DRIDU</t>
  </si>
  <si>
    <t>INSTALAȚIE FOTOVOLTAICĂ 950  KW S.C. ARI AGROLAND S.R.L.</t>
  </si>
  <si>
    <t>SC ARI AGROLAND SRL</t>
  </si>
  <si>
    <t>INSTALAȚIE FOTOVOLTAICĂ 950 KW S.C. AXIAL AGROLAND S.R.L.</t>
  </si>
  <si>
    <t>County: IALOMITA , Location: SINESTI</t>
  </si>
  <si>
    <t>INSTALAȚIE FOTOVOLTAICĂ 50 KW S.C. AGRIBAR S.R.L.</t>
  </si>
  <si>
    <t>S.C. AGRIBAR S.R.L.</t>
  </si>
  <si>
    <t>County: IALOMITA , Location: GARBOVI</t>
  </si>
  <si>
    <t>INSTALAȚIE FOTOVOLTAICĂ 400  KW S.C. ARI AGROLAND S.R.L.</t>
  </si>
  <si>
    <t>County: IALOMITA , Location: ORAS FIERBINTI-TARG</t>
  </si>
  <si>
    <t>County: IALOMITA , Location: MUNICIPIUL URZICENI</t>
  </si>
  <si>
    <t>INSTALAȚIE FOTOVOLTAICĂ 950  KW S.C. RAVICOM CEREAL S.R.L.</t>
  </si>
  <si>
    <t>SC RAVICOM CEREAL SRL</t>
  </si>
  <si>
    <t>INSTALARE CENTRALA ELECTRICA FOTOVOLTAICA IN LOCALITATEA CAZANESTI JUDETUL IALOMITA</t>
  </si>
  <si>
    <t>AGRIMIX CAZANESTI S.R.L.</t>
  </si>
  <si>
    <t>County: IALOMITA , Location: ORAS CAZANESTI</t>
  </si>
  <si>
    <t>INSTALARE SISTEM FOTOVOLTAIC PENTRU AUTOCONSUM LA PARMALAT ROMANIA SA</t>
  </si>
  <si>
    <t>PARMALAT ROMANIA SA</t>
  </si>
  <si>
    <t>County: ILFOV , Location: TUNARI</t>
  </si>
  <si>
    <t>INSTALAȚIE FOTOVOLTAICĂ 100 KW S.C. BOMBONIERA S.R.L.</t>
  </si>
  <si>
    <t>S.C. BOMBONIERA S.R.L.</t>
  </si>
  <si>
    <t>County: ILFOV , Location: ORAS MAGURELE</t>
  </si>
  <si>
    <t>INSTALAȚIE FOTOVOLTAICĂ 400  KW S.C. TELTECH SOLUTIONS S.R.L.</t>
  </si>
  <si>
    <t>SC TELTECH SOLUTIONS SRL</t>
  </si>
  <si>
    <t>CENTRALĂ PENTRU PRODUCEREA DE ENERGIE ELECTRICĂ UTILIZÂND PANOURI FOTOVOLTAICE PENTRU AUTOCONSUM LA BRAMI PRODUCTION SRL</t>
  </si>
  <si>
    <t>BRAMI PRODUCTION SRL</t>
  </si>
  <si>
    <t>County: ILFOV , Location: AFUMATI</t>
  </si>
  <si>
    <t>INSTALARE SISTEM FOTOVOLTAIC PENTRU AUTOCONSUM LA ORLANDO IMPORT-EXPORT 2001 SRL</t>
  </si>
  <si>
    <t>ORLANDO IMPORT-EXPORT 2001 SRL</t>
  </si>
  <si>
    <t>County: ILFOV , Location: CLINCENI</t>
  </si>
  <si>
    <t>DEZVOLTAREA UNEI CENTRALE FOTOVOLTAICE PENTRU ASIGURAREA NECESARULUI DE ENERGIE ELECTRICĂ PENTRU FITERMAN PHARMA SRL</t>
  </si>
  <si>
    <t>FITERMAN PHARMA SRL</t>
  </si>
  <si>
    <t>County: IASI , Location: TOMESTI</t>
  </si>
  <si>
    <t>CENTRALĂ FOTOVOLTAICĂ PENTRU CONSUM PROPRIU 0351 MWP A&amp;A FARMS SRL</t>
  </si>
  <si>
    <t>A&amp;A FARMS SRL</t>
  </si>
  <si>
    <t>County: VASLUI , Location: VOINESTI</t>
  </si>
  <si>
    <t>MONTARE PANOURI FOTOVOLTAICE IN CADRUL COMPANIEI S.C. ACVILA S.R.L</t>
  </si>
  <si>
    <t>ACVILA SRL</t>
  </si>
  <si>
    <t>County: TULCEA , Location: ORAS MACIN</t>
  </si>
  <si>
    <t>INSTALARE PANOURI FOTOVOLTAICE PENTRU PRODUCEREA ENERGIEI DIN SURSE REGENERABILE PENTRU AUTOCONSUM LA ȘAPTE SPICE S.A.</t>
  </si>
  <si>
    <t>ENERGIA VERDE ÎN PROCESAREA CARNII: SISTEM FOTOVOLTAIC PENTRU SUSTENABILITATE</t>
  </si>
  <si>
    <t>RAZVANYS FRESH SRL</t>
  </si>
  <si>
    <t>County: BACAU , Location: MUNICIPIUL BACAU</t>
  </si>
  <si>
    <t>„INSTALATII ELECTRICE FOTOVOLTAICE PENTRU AUTOCONSUM LA FERMA CUCORANI IN CADRUL SAGEM SRL JUDETUL BOTOSANI</t>
  </si>
  <si>
    <t>SAGEM SRL</t>
  </si>
  <si>
    <t>SISTEM FOTOVOLTAIC ON-GRID CU STOCARE SI PUTERE INSTALATA DE 20 KWP MONTAT PE SOL</t>
  </si>
  <si>
    <t>SC POMICULTURA IND SRL</t>
  </si>
  <si>
    <t>CONSTRUIRE PARC ȘI ANEXE LA SEDIUL AVI-TOP S.A. FERMA SPINOASA</t>
  </si>
  <si>
    <t>AVI-TOP SA</t>
  </si>
  <si>
    <t>County: IASI , Location: ERBICENI</t>
  </si>
  <si>
    <t>CONSTRUIRE PARC ȘI ANEXE LA SEDIUL AVI-TOP S.A. FERMA BABY BEEF</t>
  </si>
  <si>
    <t>County: IASI , Location: ION NECULCE</t>
  </si>
  <si>
    <t>CONSTRUIRE PARC ȘI ANEXE LA SEDIUL AVI-TOP S.A. FERMA JORA</t>
  </si>
  <si>
    <t>County: IASI , Location: ORAS TARGU FRUMOS</t>
  </si>
  <si>
    <t>CONSTRUIRE PARC ȘI ANEXE LA SUINPROD S.A. PUNCT DE LUCRU RAZBOIENI</t>
  </si>
  <si>
    <t>SUINPROD S.A.</t>
  </si>
  <si>
    <t>INVESTITIE IN NOI CAPACITATI DE PRODUCERE A ENERGIEI ELECTRICE DIN SURSE REGENERABILE DE ENERGIE SOLARA CAPACITATE &lt; 1 MW PENTRU CROSTA S.R.L.</t>
  </si>
  <si>
    <t>S.C. CROSTA S.R.L.</t>
  </si>
  <si>
    <t>County: NEAMT , Location: MUNICIPIUL ROMAN</t>
  </si>
  <si>
    <t>INVESTITIE IN NOI CAPACITATI DE PRODUCERE A ENERGIEI ELECTRICE DIN SURSE REGENERABILE DE ENERGIE SOLARA CAPACITATE &lt; 1 MW PENTRU CROSTA S.R.L. AMPLASAMENT SAT SABAOANI JUD. NEAMT</t>
  </si>
  <si>
    <t>County: NEAMT , Location: SABAOANI</t>
  </si>
  <si>
    <t>„INOVAȚIE ÎN NUTRIȚIE CU ENERGIE VERDE LA FERMA ERAPAS PRODUCTION SRL</t>
  </si>
  <si>
    <t>SC ERAPAS PRODUCTION   S.R.L.</t>
  </si>
  <si>
    <t>County: NEAMT , Location: COSTISA</t>
  </si>
  <si>
    <t>„INFIINTARE CAPACITATE DE PRODUCTIE ENERGIE ELECTRICA DIN SURSE REGENERABILE PENTRU AUTOCONSUM IN CADRUL COMPANIEI EUROFERMA SRL’’</t>
  </si>
  <si>
    <t>S.C. EUROFERMA S.R.L.</t>
  </si>
  <si>
    <t>County: NEAMT , Location: SAVINESTI</t>
  </si>
  <si>
    <t>CONSTRUIRE FOTOVOLTAIC LA NUCUL DE AUR COOPERATIVĂ AGRICOLĂ</t>
  </si>
  <si>
    <t>NUCUL DE AUR COOPERATIVĂ AGRICOLĂ</t>
  </si>
  <si>
    <t>County: SUCEAVA , Location: SCHEIA</t>
  </si>
  <si>
    <t>„ASIGURAREA ENERGIEI DIN SURSE REGENERABILE PENTRU CONSUMUL PROPRIU AL DANY LILY SRL NEAGRA ȘARULUI COMUNA ȘARU DORNEI JUDEȚUL SUCEAVA</t>
  </si>
  <si>
    <t>DANY LILY  S.R.L.</t>
  </si>
  <si>
    <t>County: SUCEAVA , Location: SARU DORNEI</t>
  </si>
  <si>
    <t>INFIINTARE CENTRALA ELECTRICA FOTOVOLTAICA IN CADRUL PROD CYP IMPEX S.R.L. HUSI JUDETUL VASLUI - CARMANGERIE</t>
  </si>
  <si>
    <t>PROD-CYP IMPEX S.R.L.</t>
  </si>
  <si>
    <t>County: VASLUI , Location: MUNICIPIUL HUSI</t>
  </si>
  <si>
    <t>INFIINTARE CENTRALA ELECTRICA FOTOVOLTAICA IN CADRUL PROD CYP IMPEX S.R.L. HUSI JUDETUL VASLUI - ABATOR</t>
  </si>
  <si>
    <t>„INSTALATII ELECTRICE FOTOVOLTAICE PENTRU AUTOCONSUM LA FERMA ROSIESTI IN CADRUL SAGEM SRL JUDETUL VASLUI</t>
  </si>
  <si>
    <t>DOTARE CU CENTRALA ELECTRICA FOTOVOLTAICA’’</t>
  </si>
  <si>
    <t>DIN INIMA SATULUI SRL</t>
  </si>
  <si>
    <t>County: VASLUI , Location: REBRICEA</t>
  </si>
  <si>
    <t>REALIZAREA UNEI CAPACITĂȚI PENTRU PRODUCEREA ENERGIEI ELECTRICE DIN SURSE REGENERABILE (SOLARE) DE 150 KW ȘI INSTALAREA UNEI CAPACITĂȚI DE STOCARE DE 129 KWH PENTRU CONSUMUL ÎNTREPRINDERII S.C. ADBOMA GRUP S.R.L.</t>
  </si>
  <si>
    <t>SC ADBOMA GRUP SRL</t>
  </si>
  <si>
    <t>County: VASLUI , Location: MUNICIPIUL VASLUI</t>
  </si>
  <si>
    <t>INVESTIŢII ÎN NOI CAPACITĂŢI DE PRODUCERE A ENERGIEI ELECTRICE LA OUAI MARETU LOCALITATEA VIZIRU JUD BRAILA</t>
  </si>
  <si>
    <t>ORGANIZATIA UTILIZATORILOR DE APA PT. IRIGATII MARETU</t>
  </si>
  <si>
    <t>County: BRAILA , Location: VIZIRU</t>
  </si>
  <si>
    <t>ENERGIE VERDE PENTRU VIITOR SUSTENABIL ÎN PRODUCȚIA DE FRUCTE</t>
  </si>
  <si>
    <t>COMLY SRL</t>
  </si>
  <si>
    <t>County: BRAILA , Location: ORAS INSURATEI</t>
  </si>
  <si>
    <t>ÎNFIINȚARE CAPACITĂȚI NOI DE PRODUCȚIE ȘI STOCARE A ENERGIEI ELECTRICE DIN SURSE SOLARE PENTRU O.U.A.I. MAXIM</t>
  </si>
  <si>
    <t>ORGANIZATIA UTILIZATORILOR DE APA PENTRU IRIGATII MAXIM</t>
  </si>
  <si>
    <t>County: BRAILA , Location: TRAIAN</t>
  </si>
  <si>
    <t>SOLUTII INOVATOARE IN CADRUL OUAI SISMAD</t>
  </si>
  <si>
    <t>ORGANIZATIA UTILIZATORILOR DE APA PT. IRIGATII SISMAD</t>
  </si>
  <si>
    <t>SOLUȚII INOVATOARE PENTRU DEPOZITARE  ÎN CADRUL FERMEI SISMAD AGRO</t>
  </si>
  <si>
    <t>S.C. SISMAD AGRO S.R.L.</t>
  </si>
  <si>
    <t>SOLUȚII INOVATOARE PENTRU IRIGAT ÎN CADRUL FERMEI SISMAD AGRO</t>
  </si>
  <si>
    <t>SOLUȚII INOVATOARE ÎN CADRUL FERMEI SISMAD AGRO</t>
  </si>
  <si>
    <t>CONSTRUIRE PARC FOTOVOLTAIC LA FERMA 1 NORD CENTRUL REGIONAL DE COLECTARE CEREALE S.R.L.</t>
  </si>
  <si>
    <t>CENTRUL REGIONAL DE COLECTARE CEREALE S.R.L.</t>
  </si>
  <si>
    <t>County: BRAILA , Location: TUFESTI</t>
  </si>
  <si>
    <t>CONSTRUIRE PARC FOTOVOLTAIC LA FERMA 1 STATIA DE EPURARE CENTRUL REGIONAL DE COLECTARE CEREALE S.R.L.</t>
  </si>
  <si>
    <t>CONSTRUIRE PARC FOTOVOLTAIC LA FERMA 1 SUD CENTRUL REGIONAL DE COLECTARE CEREALE S.R.L.</t>
  </si>
  <si>
    <t>ÎNFIINȚARE CAPACITĂȚI NOI DE PRODUCȚIE ȘI STOCARE A ENERGIEI ELECTRICE DIN SURSE SOLARE PENTRU O.U.A.I. SR RIMNICELU</t>
  </si>
  <si>
    <t>O.U.A.I. SR RIMNICELU</t>
  </si>
  <si>
    <t>ÎNFIINȚARE CAPACITĂȚI NOI DE PRODUCȚIE ȘI STOCARE A ENERGIEI ELECTRICE DIN SURSE SOLARE PENTRU O.U.A.I. SPP 1 BEJANI</t>
  </si>
  <si>
    <t>O.U.A.I. SPP 1 BEJANI</t>
  </si>
  <si>
    <t>County: BRAILA , Location: STANCUTA</t>
  </si>
  <si>
    <t>CREȘTEREA COMPETITIVITĂȚII SOCIETĂȚII PRIN EFICIENTIZAREA CONSUMURILOR ENERGETICE DIN SURSE REGENERABILE</t>
  </si>
  <si>
    <t>AGRO NICOLESCU SRL</t>
  </si>
  <si>
    <t>County: BUZAU , Location: FLORICA</t>
  </si>
  <si>
    <t>DEZVOLTARE DURABILĂ ÎN PRODUCȚIA DE HRANĂ PENTRU ANIMALE: PROIECTUL NOSTRU- COMUNA POGOANELE</t>
  </si>
  <si>
    <t>WODE HOLDING GROUP CO LTD S.R.L.</t>
  </si>
  <si>
    <t>County: BUZAU , Location: ORAS POGOANELE</t>
  </si>
  <si>
    <t>PROMOVAREA VALORILOR NOASTRE: CALITATE ȘI SUSTENABILITATE ÎN PRODUSELE NOASTRE P.L. TRANSILVANIEI 431</t>
  </si>
  <si>
    <t>GENERAL AGRO COM SERVICE SRL</t>
  </si>
  <si>
    <t>PROMOVAREA VALORILOR NOASTRE: CALITATE ȘI SUSTENABILITATE ÎN PRODUSELE NOASTRE P.L. TRANSILVANIEI 429</t>
  </si>
  <si>
    <t>ENERGIE VERDE PENTRU OUAI SPP25 CANAL VEST BREAZA</t>
  </si>
  <si>
    <t>ORGANIZATIA UTILIZATORILOR DE APA PENTRU  IRIGATII SPP 25 C CANAL VEST BREAZA</t>
  </si>
  <si>
    <t>County: BUZAU , Location: BREAZA</t>
  </si>
  <si>
    <t>DEZVOLTAREA ACTIVITATII FIRMEI VIS CAMPI SRL– PUNCTUL DE LUCRU VIS CAMPI  FERMA ADULTE-PRIN REALIZAREA UNEI NOI CAPACITATI DE PRODUCERE A ENERGIEI ELECTRICE CU PUTEREA INSTALATA  DE 0400 MW DIN SURSE REGENERABILE PENTRU AUTOCONSUM (CENTRALAELECTRICA FOTOVOLTAICA) DOTATA CU CAPACITATE DE STOCARE</t>
  </si>
  <si>
    <t>VIS CAMPI SRL</t>
  </si>
  <si>
    <t>County: BUZAU , Location: GLODEANU-SILISTEA</t>
  </si>
  <si>
    <t>MODERNIZARE DURABILA IN IRIGATII LA OUAI SPP15 DEALUL VIEI</t>
  </si>
  <si>
    <t>ORGANIZATIA UTILIZATORILOR DE APA PENTRU IRIGATII SPP15 DEALUL VIEI</t>
  </si>
  <si>
    <t>County: BUZAU , Location: MEREI</t>
  </si>
  <si>
    <t>AGROENERGIE VERDE LA SEMID COM SRL</t>
  </si>
  <si>
    <t>S.C. SEMID COM S.R.L.</t>
  </si>
  <si>
    <t>County: BUZAU , Location: LARGU</t>
  </si>
  <si>
    <t>INSTALAREA UNEI NOI CAPACITĂŢI DE PRODUCERE A ENERGIEI ELECTRICE PRODUSĂ DIN SURSE REGENERABILE (ENERGIE SOLARA) PENTRU AUTOCONSUM LA AFILIU TRANS SRL NLC: STATIE IRIGATII</t>
  </si>
  <si>
    <t>AFILIU TRANS SRL</t>
  </si>
  <si>
    <t>County: BUZAU , Location: AMARU</t>
  </si>
  <si>
    <t>INSTALAREA UNEI NOI CAPACITĂŢI DE PRODUCERE A ENERGIEI ELECTRICE PRODUSĂ DIN SURSE REGENERABILE (ENERGIE SOLARA) PENTRU AUTOCONSUM LA AFILIU TRANS SRL – NLC 8318906 -SPI NR. 5 AMARU</t>
  </si>
  <si>
    <t>INSTALAREA UNEI NOI CAPACITĂŢI DE PRODUCERE A ENERGIEI ELECTRICE PRODUSĂ DIN SURSE REGENERABILE (ENERGIE SOLARA) PENTRU AUTOCONSUM LA ORGANIZATIA UTILIZATORILOR DE APA PENTRU IRIGATII SPP 1 SAHATENI</t>
  </si>
  <si>
    <t>ORGANIZATIA UTILIZATORILOR DE APA PENTRU IRIGATII SPP 1 SAHATENI</t>
  </si>
  <si>
    <t>„INFIINTARE CENTRALA FOTOVOLTAICA 250KW</t>
  </si>
  <si>
    <t>SC MEGAPOLIS SERVICES IMPORT EXPORT SRL</t>
  </si>
  <si>
    <t>County: CONSTANTA , Location: LUMINA</t>
  </si>
  <si>
    <t>EFICIENȚĂ ÎN UTILIZAREA APEI: PROIECTUL NOSTRU PENTRU AGRICULTURĂ DURABILĂ</t>
  </si>
  <si>
    <t>ORGANIZATIA UTILIZATORILOR DE APA PT. IRIGATII SISTEM MIORITA</t>
  </si>
  <si>
    <t>County: CONSTANTA , Location: CIOBANU</t>
  </si>
  <si>
    <t>EFICIENȚĂ ENERGETICĂ ȘI ECONOMII ÎN AGRICULTURĂ ÎN CADRUL OUAI SISTEM 21 PROSPER</t>
  </si>
  <si>
    <t>ORGANIZATIA UTILIZATORILOR DE APA PT. IRIGATII SISTEM 21 PROSPER</t>
  </si>
  <si>
    <t>County: CONSTANTA , Location: HORIA</t>
  </si>
  <si>
    <t>MANAGEMENTUL DURABIL AL RESURSELOR DE APĂ</t>
  </si>
  <si>
    <t>ORGANIZATIA UTILIZATORILOR DE APA PT. IRIGATII HORIA GRUP RDN</t>
  </si>
  <si>
    <t>ENERGIE REGENERABILĂ LA ANDU ALEX UTIL S.R.L.</t>
  </si>
  <si>
    <t>ANDU ALEX UTIL S.R.L.</t>
  </si>
  <si>
    <t>County: CONSTANTA , Location: MIRCEA VODA</t>
  </si>
  <si>
    <t>INSTALAREA UNEI NOI CAPACITĂŢI DE PRODUCERE A ENERGIEI ELECTRICE PRODUSĂ DIN SURSE REGENERABILE (ENERGIE SOLARA) PENTRU AUTOCONSUM LA AVICOLA MEDGIDIA SRL</t>
  </si>
  <si>
    <t>AVICOLA MEDGIDIA SRL</t>
  </si>
  <si>
    <t>INSTALAREA UNEI NOI CAPACITĂŢI DE PRODUCERE A ENERGIEI ELECTRICE PRODUSĂ DIN SURSE REGENERABILE (ENERGIE SOLARA) PENTRU AUTOCONSUM LA UNIGRAINS TRADING SRL – NLC CHIRNOGENI</t>
  </si>
  <si>
    <t>UNIGRAINS TRADING SRL</t>
  </si>
  <si>
    <t>County: CONSTANTA , Location: CHIRNOGENI</t>
  </si>
  <si>
    <t>INSTALAREA UNEI NOI CAPACITĂŢI DE PRODUCERE A ENERGIEI ELECTRICE PRODUSĂ DIN SURSE REGENERABILE (ENERGIE SOLARA) PENTRU AUTOCONSUM LA UNIGRAINS TRADING SRL – NLC COMANA</t>
  </si>
  <si>
    <t>County: CONSTANTA , Location: COMANA</t>
  </si>
  <si>
    <t>INSTALAREA UNEI NOI CAPACITĂŢI DE PRODUCERE A ENERGIEI ELECTRICE PRODUSĂ DIN SURSE REGENERABILE (ENERGIE SOLARA) PENTRU AUTOCONSUM LA ANDRA INTERNATIONAL SRL – NLC SILOZ</t>
  </si>
  <si>
    <t>ANDRA INTERNATIONAL SRL</t>
  </si>
  <si>
    <t>County: CONSTANTA , Location: MUNICIPIUL MEDGIDIA</t>
  </si>
  <si>
    <t>INSTALAREA UNEI NOI CAPACITĂŢI DE PRODUCERE A ENERGIEI ELECTRICE PRODUSĂ DIN SURSE REGENERABILE (ENERGIE SOLARA) PENTRU AUTOCONSUM LA ANDRA INTERNATIONAL SRL – NLC 703134523.08.2007</t>
  </si>
  <si>
    <t>County: CONSTANTA , Location: VALU LUI TRAIAN</t>
  </si>
  <si>
    <t>INSTALAREA UNEI NOI CAPACITĂŢI DE PRODUCERE A ENERGIEI ELECTRICE PRODUSĂ DIN SURSE REGENERABILE (ENERGIE SOLARA) PENTRU AUTOCONSUM LA RASOVA WINE SRL - CRAMA</t>
  </si>
  <si>
    <t>RASOVA WINE SRL</t>
  </si>
  <si>
    <t>County: CONSTANTA , Location: ORAS CERNAVODA</t>
  </si>
  <si>
    <t>INSTALAREA UNEI NOI CAPACITĂŢI DE PRODUCERE A ENERGIEI ELECTRICE PRODUSĂ DIN SURSE REGENERABILE (ENERGIE SOLARA) PENTRU AUTOCONSUM LA ANDRA INTERNATIONAL SRL – NLC FERMA</t>
  </si>
  <si>
    <t>INSTALAREA UNEI NOI CAPACITĂŢI DE PRODUCERE A ENERGIEI ELECTRICE PRODUSĂ DIN SURSE REGENERABILE (ENERGIE SOLARA) PENTRU AUTOCONSUM LA RASOVA WINE SRL</t>
  </si>
  <si>
    <t>INSTALAREA UNEI NOI CAPACITĂŢI DE PRODUCERE A ENERGIEI ELECTRICE PRODUSĂ DIN SURSE REGENERABILE (ENERGIE SOLARA) PENTRU AUTOCONSUM LA LAND &amp; BUILDINGS REAL ESTATE SRL</t>
  </si>
  <si>
    <t>LAND &amp; BUILDINGS REAL ESTATE SRL</t>
  </si>
  <si>
    <t>County: CONSTANTA , Location: SEIMENI</t>
  </si>
  <si>
    <t>„INSTALAȚIE FOTOVOLTAICĂ PENTRU AUTOCONSUM LA OUAI SPP5 NĂMOLOASA JUDEȚUL GALAȚI</t>
  </si>
  <si>
    <t>ORGANIZAȚIA UTILIZATORILOR DE APĂ PENTRU IRIGAȚII SPP 5 NĂMOLOASA</t>
  </si>
  <si>
    <t>County: GALATI , Location: NAMOLOASA</t>
  </si>
  <si>
    <t>„INSTALAȚIE FOTOVOLTAICĂ PENTRU AUTOCONSUM LA OUAI SPP6 NĂMOLOASA JUDEȚUL GALAȚI</t>
  </si>
  <si>
    <t>ORGANIZAȚIA UTILIZATORILOR DE APĂ PENTRU IRIGAȚII SPP 6 NĂMOLOASA</t>
  </si>
  <si>
    <t>„INSTALAȚIE FOTOVOLTAICĂ PENTRU AUTOCONSUM LA OUAI SPP3 NĂMOLOASA JUDEȚUL GALAȚI</t>
  </si>
  <si>
    <t>ORGANIZAȚIA UTILIZATORILOR DE APĂ PENTRU IRIGAȚII SPP 3 NĂMOLOASA</t>
  </si>
  <si>
    <t>MODERNIZARE ȘI EFICIENȚĂ ÎN IRIGAȚII: PROIECTUL ORGANIZAȚIEI NOASTRE</t>
  </si>
  <si>
    <t>ORGANIZATIA UTILIZATORILOR DE APA PT. IRIGATII BRANISTEA</t>
  </si>
  <si>
    <t>County: GALATI , Location: BRANISTEA</t>
  </si>
  <si>
    <t>ÎNFIINȚARE CAPACITĂȚI NOI DE PRODUCȚIE ȘI STOCARE A ENERGIEI ELECTRICE DIN SURSE SOLARE PENTRU O.U.A.I. CERES FOLTESTI</t>
  </si>
  <si>
    <t>ORGANIZAȚIA UTILIZATORILOR DE APĂ PENTRU IRIGAȚII CERES FOLTESTI</t>
  </si>
  <si>
    <t>County: GALATI , Location: FOLTESTI</t>
  </si>
  <si>
    <t>DEZVOLTAREA AGRICULTURII PRIN PRACTICI DE IRIGARE EFICIENTE LA OUAI IVESTI PLOT 47- SPP48</t>
  </si>
  <si>
    <t>ORGANIZATIA UTILIZATORILOR DE APA PT. IRIGATII IVESTI PLOT 47</t>
  </si>
  <si>
    <t>County: GALATI , Location: IVESTI</t>
  </si>
  <si>
    <t>CRESTEREA CALITATII SI RANDAMENTULUI  IN FERMA CETERASCOM SRL</t>
  </si>
  <si>
    <t>CETERASCOM S.R.L.</t>
  </si>
  <si>
    <t>DEZVOLTAREA AGRICULTURII PRIN PRACTICI DE IRIGARE EFICIENTE LA OUAI IVESTI PLOT 47</t>
  </si>
  <si>
    <t>PARTENERIAT PENTRU IRIGAȚII SUSTENABILE: ORGANIZAȚIA NOASTRĂ LA LUCRU</t>
  </si>
  <si>
    <t>ORGANIZATIA UTILIZATORILOR DE APA PT. IRIGATII LOZOVA</t>
  </si>
  <si>
    <t>County: GALATI , Location: SCHELA</t>
  </si>
  <si>
    <t>IRIGAȚII INTELIGENTE: DIRECȚIONÂND RESURSELE DE APĂ CU ÎNȚELEPCIUNE</t>
  </si>
  <si>
    <t>ORGANIZATIA UTILIZATORILOR DE APA PT. IRIGATII NEGREA PLOT SPP15</t>
  </si>
  <si>
    <t>ENERGIE SOLARĂ PENTRU AGRICULTURĂ LA OUAI AECMT PISCU</t>
  </si>
  <si>
    <t>ORGANIZATIA UTILIZATORILOR DE APA PENTRU IRIGATII AECMT PISCU</t>
  </si>
  <si>
    <t>County: GALATI , Location: PISCU</t>
  </si>
  <si>
    <t>HUB ENERGETIC SUSTENABIL AGRICOL LA OUAI VLADIMIRESTI PLOT 58</t>
  </si>
  <si>
    <t>ORGANIZATIA UTILIZATORILOR DE APA PENTRU IRIGATII  VLADIMIRESTI PLOT 58</t>
  </si>
  <si>
    <t>County: GALATI , Location: TUDOR VLADIMIRESCU</t>
  </si>
  <si>
    <t>INIȚIATIVA ENERGETICĂ SUSTENABILĂ PENTRU AGRICULTURĂ LA OUAI PISCU</t>
  </si>
  <si>
    <t>ORGANIZATIA UTILIZATORILOR DE APA PENTRU IRIGATII  PISCU</t>
  </si>
  <si>
    <t>INSTALAREA UNEI NOI CAPACITATI DE PRODUCERE A ENERGIEI ELECTRICE DIN SURSE SOLARE CU O CAPACITATE DE MINIM 100 KW PENTRU AROMAFRUIT BIO SRL</t>
  </si>
  <si>
    <t>AROMAFRUIT BIO SRL</t>
  </si>
  <si>
    <t>County: GALATI , Location: VARLEZI</t>
  </si>
  <si>
    <t>PRODUCȚIE ȘI CONSUM RESPONSABIL DE ENERGIE ÎN FERMA AVI BABADAG</t>
  </si>
  <si>
    <t>AVI BABADAG S.R.L.</t>
  </si>
  <si>
    <t>County: TULCEA , Location: ORAS BABADAG</t>
  </si>
  <si>
    <t>ENERGIE VERDE LA IRELAGRO ROSE SRL</t>
  </si>
  <si>
    <t>IRELAGRO ROSE SRL</t>
  </si>
  <si>
    <t>County: TULCEA , Location: VALEA NUCARILOR</t>
  </si>
  <si>
    <t>INSTALAREA UNEI NOI CAPACITĂŢI DE PRODUCERE A ENERGIEI ELECTRICE PRODUSĂ DIN SURSE REGENERABILE (ENERGIE SOLARA) PENTRU AUTOCONSUM LA ORGANIZATIA UTILIZATORILOR DE APA PENTRU IRIGATII MACIN DUNARE</t>
  </si>
  <si>
    <t>OUAI MACIN DUNARE</t>
  </si>
  <si>
    <t>INSTALAȚIE FOTOVOLTAICĂ PENTRU AUTOCONSUM LA FRIZON HOLDING S.A. TĂTĂRANU JUDEȚUL VRANCEA</t>
  </si>
  <si>
    <t>FRIZON HOLDING S.A.</t>
  </si>
  <si>
    <t>County: VRANCEA , Location: TATARANU</t>
  </si>
  <si>
    <t>„INSTALAȚIE FOTOVOLTAICĂ PENTRU AUTOCONSUM LA OUAI SPP1 MAIAPRODSILVA JUDEȚUL VRANCEA</t>
  </si>
  <si>
    <t>ORGANIZAȚIA UTILIZATORILOR DE APĂ PENTRU IRIGAȚII SPP1 MAIAPRODSILVA</t>
  </si>
  <si>
    <t>„INSTALAȚIE FOTOVOLTAICĂ PENTRU AUTOCONSUM LA OUAI SPP10 GABANA FERM – MĂICĂNEȘTI JUDEȚUL VRANCEA</t>
  </si>
  <si>
    <t>ORGANIZAȚIA UTILIZATORILOR DE APĂ PENTRU IRIGAȚII SPP10 GABANA FERM-MAICĂNEȘTI</t>
  </si>
  <si>
    <t>INSTALAREA UNEI NOI CAPACITĂŢI DE PRODUCERE A ENERGIEI ELECTRICE PRODUSĂ DIN SURSE REGENERABILE (ENERGIE SOLARA) PENTRU AUTOCONSUM LA DUNAREA PROD SRL</t>
  </si>
  <si>
    <t>DUNAREA PROD SRL</t>
  </si>
  <si>
    <t>County: VRANCEA , Location: MILCOVUL</t>
  </si>
  <si>
    <t>INSTALAREA UNUI SISTEM FOTOVOLTAIC IN CADRUL SOCIETATII GEDACO AGRI PROCESSING SRL</t>
  </si>
  <si>
    <t>GEDACO AGRI PROCESSING SRL</t>
  </si>
  <si>
    <t>County: DAMBOVITA , Location: VALEA LUNGA</t>
  </si>
  <si>
    <t>INSTALAREA UNUI SISTEM FOTOVOLTAIC IN CADRUL SOCIETATII ROPAN SRL</t>
  </si>
  <si>
    <t>S.C. ROPAN S.R.L.</t>
  </si>
  <si>
    <t>County: DAMBOVITA , Location: ORAS FIENI</t>
  </si>
  <si>
    <t>INSTALAREA UNEI NOI CAPACITĂŢI DE PRODUCERE A ENERGIEI ELECTRICE PRODUSĂ DIN SURSE REGENERABILE (ENERGIE SOLARA) PENTRU AUTOCONSUM LA G&amp;M GRUP IMPORT EXPORT SRL</t>
  </si>
  <si>
    <t>G&amp;M GRUP IMPORT EXPORT SRL</t>
  </si>
  <si>
    <t>INSTALAREA UNUI SISTEM FOTOVOLTAIC DE PRODUCERE A ENERGIEI ELECTRICE PENTRU AUTOCONSUMUL SOCIETATII PODEANU TRANSCOM SRL</t>
  </si>
  <si>
    <t>S.C. PODEANU TRANSCOM SRL</t>
  </si>
  <si>
    <t>County: DAMBOVITA , Location: BUCSANI</t>
  </si>
  <si>
    <t>INVESTITII IN NOI CAPACITATI DE PRODUCERE A ENERGIEI ELECTRICE PRODUSA DIN SURSE REGENERABILE IN CADRUL SOCIETATII OLTINA IMPEX PROD COM SRL - CIOCANESTI - LOC CONSUM 10</t>
  </si>
  <si>
    <t>OLTINA IMPEX PROD COM SRL</t>
  </si>
  <si>
    <t>County: DAMBOVITA , Location: CIOCANESTI</t>
  </si>
  <si>
    <t>INVESTITII IN NOI CAPACITATI DE PRODUCERE A ENERGIEI ELECTRICE PRODUSA DIN SURSE REGENERABILE IN CADRUL SOCIETATII OLTINA IMPEX PROD COM SRL - CIOCANESTI - LOC CONSUM 11</t>
  </si>
  <si>
    <t>ENERGIE VERDE LA AGRO TRUST INTERNATIONAL SRL</t>
  </si>
  <si>
    <t>AGRO TRUST INTERNATIONAL SRL</t>
  </si>
  <si>
    <t>County: GIURGIU , Location: LETCA NOUA</t>
  </si>
  <si>
    <t>INSTALAREA UNEI NOI CAPACITĂŢI DE PRODUCERE A ENERGIEI ELECTRICE PRODUSĂ DIN SURSE REGENERABILE (ENERGIE SOLARA) PENTRU AUTOCONSUM LA EUROPA STAR SERVICE SRL</t>
  </si>
  <si>
    <t>EUROPA STAR SERVICE SRL</t>
  </si>
  <si>
    <t>County: GIURGIU , Location: ADUNATII-COPACENI</t>
  </si>
  <si>
    <t>DEZVOLTAREA ACTIVITATII FIRMEI VIS CAMPI SRL– PUNCTUL DE LUCRU VIS CAMPI CIORANI-PRIN REALIZAREA UNEI NOI CAPACITATI DE PRODUCERE A ENERGIEI ELECTRICE CU PUTEREA INSTALATA DE 0350 MW DIN SURSE REGENERABILE PENTRU AUTOCONSUM (CENTRALA ELECTRICA FOTOVOLTAICA) DOTATA CU CAPACITATE DE STOCARE</t>
  </si>
  <si>
    <t>INSTALAREA UNUI SISTEM FOTOVOLTAIC DE PRODUCERE A ENERGIEI ELECTRICE PENTRU AUTOCONSUMUL SOCIETATII APA TALEA SRL</t>
  </si>
  <si>
    <t>S.C. APA TALEA SRL</t>
  </si>
  <si>
    <t>County: PRAHOVA , Location: ORAS COMARNIC</t>
  </si>
  <si>
    <t>INSTALAREA UNUI SISTEM FOTOVOLTAIC DE PRODUCERE A ENERGIEI ELECTRICE PENTRU AUTOCONSUMUL SOCIETATII AGRICOLA RAHTIVANI SRL</t>
  </si>
  <si>
    <t>S.C. AGRICOLA RAHTIVANI SRL</t>
  </si>
  <si>
    <t>County: PRAHOVA , Location: ARICESTII RAHTIVANI</t>
  </si>
  <si>
    <t>INVESTITII IN NOI CAPACITATI DE PRODUCERE A ENERGIEI ELECTRICE PRODUSA DIN SURSE REGENERABILE IN CADRUL SOCIETATII OLTINA IMPEX PROD COM SRL - BRUTARIE - LOC CONSUM 2</t>
  </si>
  <si>
    <t>County: PRAHOVA , Location: ORAS URLATI</t>
  </si>
  <si>
    <t>INFIINTARE CAPACITATE DE PRODUCTIE ENERGIE ELECTRICA DIN SURSE REGENERABILE PENTRU AUTOCONSUM IN CADRUL COMPANIEI EUROAGRA 2000 SRL</t>
  </si>
  <si>
    <t>SC EUROAGRA 2000 SRL</t>
  </si>
  <si>
    <t>County: TELEORMAN , Location: DRACEA</t>
  </si>
  <si>
    <t>CONSTRUIRE CENTRALĂ ELECTRICĂ FOTOVOLTAICĂ PENTRU AUTOCONSUM INCLUSIV STOCARE LA AGRO HOLDING CONTESTI SRL</t>
  </si>
  <si>
    <t>AGRO HOLDING CONTESTI SRL</t>
  </si>
  <si>
    <t>County: TELEORMAN , Location: CONTESTI</t>
  </si>
  <si>
    <t>INVESTITII IN NOI CAPACITATI DE PRODUCERE A ENERGIEI ELECTRICE PRODUSA DIN SURSE REGENERABILE IN CADRUL SOCIETATII OLTINA IMPEX PROD COM SRL - SMARDIOASA - LOC CONSUM 15</t>
  </si>
  <si>
    <t>County: TELEORMAN , Location: SMARDIOASA</t>
  </si>
  <si>
    <t>INVESTITII IN NOI CAPACITATI DE PRODUCERE A ENERGIEI ELECTRICE PRODUSA DIN SURSE REGENERABILE IN CADRUL SOCIETATII OLTINA IMPEX PROD COM SRL - SMARDIOASA - LOC CONSUM 16</t>
  </si>
  <si>
    <t>SPRIJINIREA INVESTIŢIILOR ÎN NOI CAPACITĂŢI DE PRODUCERE A ENERGIEI ELECTRICE PRODUSĂ DIN SURSE REGENERABILE PENTRU AUTOCONSUMUL ÎNTREPRINDERILOR DIN CADRUL SECTORULUI AGRICOL PENTRU BARONESCU MARIAN ÎNTREPRINDERE FAMILIALĂ</t>
  </si>
  <si>
    <t>BARONESCU MARIAN ÎNTREPRINDERE FAMILIALĂ</t>
  </si>
  <si>
    <t>County: DOLJ , Location: PERISOR</t>
  </si>
  <si>
    <t>SPRIJINIREA INVESTIŢIILOR ÎN NOI CAPACITĂŢI DE PRODUCERE A ENERGIEI ELECTRICE PRODUSĂ DIN SURSE REGENERABILE PENTRU AUTOCONSUMUL ÎNTREPRINDERILOR DIN CADRUL SECTORULUI AGRICOL PENTRU AGROMOȚĂŢEI COOPERATIVA AGRICOLĂ</t>
  </si>
  <si>
    <t>AGROMOŢĂŢEI COOPERATIVA AGRICOLĂ</t>
  </si>
  <si>
    <t>SISTEM FOTOVOLTAIC HYBRID DE 0025 MW SI STOCARE DE 0015MW</t>
  </si>
  <si>
    <t>SPERANTA MOREX S.R.L.</t>
  </si>
  <si>
    <t>County: DOLJ , Location: CELARU</t>
  </si>
  <si>
    <t>ENERGIE VERDE LA AGROLAND BUSINESS SYSTEM S.A.</t>
  </si>
  <si>
    <t>AGROLAND BUSINESS SYSTEM S.A.</t>
  </si>
  <si>
    <t>County: DOLJ , Location: ISALNITA</t>
  </si>
  <si>
    <t>MONTARE PANOURI FOTOVOLTAICE PENTRU AUTOCONSUM LA S.C. ADASANIT SRL</t>
  </si>
  <si>
    <t>SC ADASANIT SRL</t>
  </si>
  <si>
    <t>County: DOLJ , Location: ROBANESTI</t>
  </si>
  <si>
    <t>INSTALAREA UNEI NOI CAPACITĂŢI DE PRODUCERE A ENERGIEI ELECTRICE PRODUSĂ DIN SURSE REGENERABILE (ENERGIE SOLARA) PENTRU AUTOCONSUM LA AGROEXPERT INDUSTRY SRL</t>
  </si>
  <si>
    <t>AGROEXPERT INDUSTRY SRL</t>
  </si>
  <si>
    <t>County: DOLJ , Location: BISTRET</t>
  </si>
  <si>
    <t>SISTEM FOTOVOLTAIC 120 KW CU INSTALAȚIE DE STOCARE INTEGRATĂ DE 25 KWH</t>
  </si>
  <si>
    <t>FALIA IMPEX S.R.L.</t>
  </si>
  <si>
    <t>County: MEHEDINTI , Location: MUNICIPIUL DROBETA-TURNU SEVERIN</t>
  </si>
  <si>
    <t>SPRIJINIREA INVESTIŢIILOR ÎN NOI CAPACITĂŢI DE PRODUCERE A ENERGIEI ELECTRICE PRODUSĂ DIN SURSE REGENERABILE PENTRU AUTOCONSUMUL ÎNTREPRINDERILOR DIN CADRUL SECTORULUI AGRICOL PENTRU MARAGRO SEM SRL</t>
  </si>
  <si>
    <t>MARAGRO SEM SRL</t>
  </si>
  <si>
    <t>County: VALCEA , Location: GHIOROIU</t>
  </si>
  <si>
    <t>REALIZAREA UNEI CEF LA COM. DAIESTI  JUD VILCEA</t>
  </si>
  <si>
    <t>VLASCEANU MARIUS STEFAN INTREPRINDERE INDIVIDUALA</t>
  </si>
  <si>
    <t>County: VALCEA , Location: DAESTI</t>
  </si>
  <si>
    <t>INSTALARE CENTRALA FOTOVOLTAICA PENTRU AUTOCONSUM LA NIVELUL SOCIETATII LOVAGRO SRL</t>
  </si>
  <si>
    <t>LOVAGRO SOCIETATE CU RASPUNDERE LIMITATA</t>
  </si>
  <si>
    <t>CRESTEREA EFICIENTEI ENERGETICE IN CADRUL COMPANIEI AGROEXPERT SRL</t>
  </si>
  <si>
    <t>AGROEXPERT SRL</t>
  </si>
  <si>
    <t>INSTALARE CENTRALA FOTOVOLTAICA PENTRU AUTOCONSUM LA NIVELUL SOCIETATII  RIAMAR FRUCT SRL</t>
  </si>
  <si>
    <t>RIAMAR SRL</t>
  </si>
  <si>
    <t>County: VALCEA , Location: COPACENI</t>
  </si>
  <si>
    <t>INVESTITIE IN CAPACITATE DE PRODUCERE A ENERGIEI ELECTRICE DIN SURSE REGENERABILE LA SC AGRARTOM SRL</t>
  </si>
  <si>
    <t>SC AGRARTOM SRL</t>
  </si>
  <si>
    <t>County: ARAD , Location: ORAS LIPOVA</t>
  </si>
  <si>
    <t>INVESTITII IN PRODUCEREA DE ENERGIE ELECTRICA DIN SURSE REGENERABILE REALIZATE DE SC HALAT SRL</t>
  </si>
  <si>
    <t>HALAT SRL</t>
  </si>
  <si>
    <t>County: ARAD , Location: ZADARENI</t>
  </si>
  <si>
    <t>REALIZAREA UNEI CAPACITATI DE PRODUCERE A ENERGIEI DIN SURSE REGENERABILE DE CĂTRE SC LACTO AGRAR SRL</t>
  </si>
  <si>
    <t>S.C. LACTO AGRAR S.R.L.</t>
  </si>
  <si>
    <t>County: HUNEDOARA , Location: ROMOS</t>
  </si>
  <si>
    <t>CONSTRUIRE INSTALAȚIE FOTOVOLTAICĂ ȘI STOCARE PENTRU AUTOCONSUM SC AGRO COMPLEX ALEX SRL</t>
  </si>
  <si>
    <t>SC AGRO COMPLEX ALEX SRL</t>
  </si>
  <si>
    <t>County: HUNEDOARA , Location: CERTEJU DE SUS</t>
  </si>
  <si>
    <t>INVESTIȚII ÎN ENERGIE REGENERABILĂ PRIN SISTEM FOTOVOLTAIC DE CĂTRE BIO BANAT ORG SRL</t>
  </si>
  <si>
    <t>BIO BANAT ORG SRL</t>
  </si>
  <si>
    <t>County: TIMIS , Location: ORAS DETA</t>
  </si>
  <si>
    <t>INVESTITIE IN NOI CAPACITATI DE PRODUCERE A ENERGIEI ELECTRICE DIN SURSE REGENERABILE DE ENERGIE SOLARA CAPACITATE &lt; 1 MW PENTRU PARHAN COM S.R.L.</t>
  </si>
  <si>
    <t>S.C. PARHAN COM S.R.L.</t>
  </si>
  <si>
    <t>County: BIHOR , Location: MUNICIPIUL ORADEA</t>
  </si>
  <si>
    <t>INVESTITIE DESTINATA PRODUCTIEI DE ENERGIE ELECTRICA DIN SURSE REGENERABILE DE ENERGIE IN CADRUL SOCIETATII TOPAGRAR SRL</t>
  </si>
  <si>
    <t>TOPAGRAR SRL</t>
  </si>
  <si>
    <t>County: SATU-MARE , Location: CRAIDOROLT</t>
  </si>
  <si>
    <t>REALIZAREA UNEI CAPACITATI DE PRODUCERE A ENERGIEI DIN SURSE REGENERABILE DE CĂTRE SC DN AGRAR SERVICE SRL</t>
  </si>
  <si>
    <t>SC DN AGRAR SERVICE SRL</t>
  </si>
  <si>
    <t>County: ALBA , Location: CALNIC</t>
  </si>
  <si>
    <t>REALIZAREA UNEI CAPACITATI DE PRODUCERE A ENERGIEI DIN SURSE REGENERABILE DE CĂTRE SC DN AGRAR APOLD SRL</t>
  </si>
  <si>
    <t>S.C. DN AGRAR APOLD S.R.L.</t>
  </si>
  <si>
    <t>County: ALBA , Location: GARBOVA</t>
  </si>
  <si>
    <t>INSTALARE SISTEM PANOURI FOTOVOLTAICE LOC. ALBA IULIA JUD. ALBA</t>
  </si>
  <si>
    <t>POMAROM SRL</t>
  </si>
  <si>
    <t>County: ALBA , Location: MUNICIPIUL ALBA IULIA</t>
  </si>
  <si>
    <t>„SPRIJINIREA INVESTIŢIILOR ÎN NOI CAPACITĂŢI DE PRODUCERE A ENERGIEI ELECTRICE PRODUSĂ DIN SURSE REGENERABILE PENTRU AUTOCONSUMUL ÎNTREPRINDERII MULTIPAST SRL SOCIETATE DIN CADRUL INDUSTRIEI ALIMENTARE</t>
  </si>
  <si>
    <t>MULTIPAST SRL</t>
  </si>
  <si>
    <t>County: ALBA , Location: MUNICIPIUL SEBES</t>
  </si>
  <si>
    <t>INVESTITIE IN PRODUCEREA ENERGIEI ELECTRICE DIN SURSE REGENERABILE LA L&amp;D LUCA IND  SRL</t>
  </si>
  <si>
    <t>L &amp; D LUCA IND SRL</t>
  </si>
  <si>
    <t>County: BRASOV , Location: BOD</t>
  </si>
  <si>
    <t>REALIZARE INSTALATIE SOLARA FOTOVOLTAICA LA SECTIA DE PROCESARE PESTE HALCHIU</t>
  </si>
  <si>
    <t>DORIPESCO PROD SRL</t>
  </si>
  <si>
    <t>INSTALARE SISTEM FOTOVOLTAIC LA POENARIU MARIAN INTREPRINDERE INDIVIDUALA</t>
  </si>
  <si>
    <t>POENARIU MARIAN INTREPRINDERE INDIVIDUALA</t>
  </si>
  <si>
    <t>County: BRASOV , Location: MAIERUS</t>
  </si>
  <si>
    <t>INSTALARE SISTEM FOTOVOLTAIC LA BURCUS MIHAI CODRUT INTREPRINDERE INDIVIDUALA</t>
  </si>
  <si>
    <t>BURCUS MIHAI CODRUT INTREPRINDERE INDIVIDUALA</t>
  </si>
  <si>
    <t>INSTALARE SISTEM FOTOVOLTAIC LA RADUC NICOLAE INTREPRINDERE INDIVIDUALA</t>
  </si>
  <si>
    <t>RADUC NICOLAE INTREPRINDERE INDIVIDUALA</t>
  </si>
  <si>
    <t>INSTALARE SISTEM FOTOVOLTAIC LA RIPEANU GH. GHEORGHE MARIAN INTREPRINDERE INDIVIDUALA</t>
  </si>
  <si>
    <t>RIPEANU GH. GHEORGHE-MARIAN INTREPRINDERE INDIVIDUALA</t>
  </si>
  <si>
    <t>County: BRASOV , Location: CRIZBAV</t>
  </si>
  <si>
    <t>INSTALARE SISTEM FOTOVOLTAIC LA RD AGROLACT VISCRI SRL</t>
  </si>
  <si>
    <t>RD AGROLACT VISCRI SRL</t>
  </si>
  <si>
    <t>County: BRASOV , Location: BUNESTI</t>
  </si>
  <si>
    <t>INSTALATIE FOTOVOLTAICA 41.40 KW IN CADRUL VIERU NELA-SIMONA PFA</t>
  </si>
  <si>
    <t>VIERU NELA SIMONA PFA</t>
  </si>
  <si>
    <t>County: BRASOV , Location: CRISTIAN</t>
  </si>
  <si>
    <t>INSTALARE CAPACITATI DE PRODUCTIE ENERGIE FOTOVOLTAICA LA AGRO NARIMAN SRL</t>
  </si>
  <si>
    <t>AGRO NARIMAN SRL</t>
  </si>
  <si>
    <t>INSTALARE SISTEM FOTOVOLTAIC PENTRU AUTOCONSUM LA MORĂRIT ȘI PANIFICAȚIE LUKÁCS COMPANY SRL</t>
  </si>
  <si>
    <t>MORĂRIT ȘI PANIFICAȚIE LUKÁCS COMPANY SRL</t>
  </si>
  <si>
    <t>County: COVASNA , Location: SANZIENI</t>
  </si>
  <si>
    <t>REALIZAREA UNUI SISTEM FOTOVOLTAIC DE 50 KWP PENTRU PAKUCI R. TAMAS PERSOANĂ FIZICĂ AUTORIZATĂ</t>
  </si>
  <si>
    <t>PAKUCI R. TAMÁS PERSOANĂ FIZICĂ AUTORIZATĂ</t>
  </si>
  <si>
    <t>County: COVASNA , Location: OZUN</t>
  </si>
  <si>
    <t>INVESTIŢIE ÎN PRODUCERE DE ENERGIEI ELECTRICĂ DIN SURSEREGENERABILE PENTRU AUTOCONSUM LA BABY-PAN SRL</t>
  </si>
  <si>
    <t>BABY-PAN SRL</t>
  </si>
  <si>
    <t>County: HARGHITA , Location: MUGENI</t>
  </si>
  <si>
    <t>ÎNFIINȚARE CAPACITATE DE PRODUCȚIE ENERGIE ELECTRICĂ DIN SURSE REGENERABILE DE CĂTRE ANDY ZOOFARM S.R.L.</t>
  </si>
  <si>
    <t>ANDY ZOOFARM S.R.L.</t>
  </si>
  <si>
    <t>ÎNFIINȚARE CAPACITATE DE PRODUCȚIE ENERGIE ELECTRICĂ DIN SURSE REGENERABILE DE CĂTRE GREEN FARM S.R.L.</t>
  </si>
  <si>
    <t>GREEN FARM S.R.L.</t>
  </si>
  <si>
    <t>REALIZAREA UNUI SISTEM FOTOVOLTAIC DE 30 KWP PENTRU RADIPCOM S.R.L.</t>
  </si>
  <si>
    <t>RADIPCOM SRL</t>
  </si>
  <si>
    <t>County: HARGHITA , Location: SICULENI</t>
  </si>
  <si>
    <t>INVESTIȚIE ÎN CAPACITĂȚI DE PRODUCERE A ENERGIEI ELECTRICE DIN SURSE REGENERABILE PENTRU AUTOCONSUMUL SOCIETĂȚII BETALEF SRL SRL</t>
  </si>
  <si>
    <t>BETALEF SRL</t>
  </si>
  <si>
    <t>County: MURES , Location: BICHIS</t>
  </si>
  <si>
    <t>INVESTIȚIE ÎN CAPACITĂȚI DE PRODUCERE A ENERGIEI ELECTRICE DIN SURSE REGENERABILE PENTRU AUTOCONSUMUL SOCIETĂȚII APIPRODEX SRL</t>
  </si>
  <si>
    <t>APIPRODEX SRL</t>
  </si>
  <si>
    <t>County: MURES , Location: SANCRAIU DE MURES</t>
  </si>
  <si>
    <t>INFIINTARE CAPACITATE DE PRODUCTIE ENERGIE ELECTRICA DIN SURSE REGENERABILE PENTRU AUTOCONSUM IN CADRUL COMPANIEI ECOFRUCT SRL – REGHIN</t>
  </si>
  <si>
    <t>SC ECOFRUCT SRL</t>
  </si>
  <si>
    <t>County: MURES , Location: MUNICIPIUL REGHIN</t>
  </si>
  <si>
    <t xml:space="preserve"> INFIINTARE CAPACITATE DE PRODUCTIE ENERGIE ELECTRICA DIN SURSE REGENERABILE PENTRU AUTOCONSUM IN CADRUL COMPANIEI FRAMO ROMANIA SRL - GURGHIU </t>
  </si>
  <si>
    <t>FRAMO ROMANIA</t>
  </si>
  <si>
    <t>County: MURES , Location: GURGHIU</t>
  </si>
  <si>
    <t>ÎNFIINȚARE CAPACITATE DE PRODUCȚIE ENERGIE ELECTRICĂ DIN SURSEREGENERABILE PENTRU AUTOCONSUM ÎN CADRUL COMPANIEI FRAMOROMANIA S.R.L. - GURGHIU - FERMA 10</t>
  </si>
  <si>
    <t>FRAMO ROMANIA S.R.L.</t>
  </si>
  <si>
    <t>NOI CAPACITĂȚI DE PRODUCERE A ENERGIEI ELECTRICE PRODUSĂ DIN SURSE REGENERABILE PENTRU AUTOCONSUMUL ÎNTREPRINDERILOR DIN CADRUL SECTORULUI AGRICOL ȘI INDUSTRIEI ALIMENTARE–CENTRALA FOTOVOLTAICA - SC FABRICA DE ZAHAR PREMIUM LUDUS SA 09 MW</t>
  </si>
  <si>
    <t>FABRICA DE ZAHĂR PREMIUM LUDUŞ S.A.</t>
  </si>
  <si>
    <t>INSTALARE SISTEM FOTOVOLTAIC LA AGRI SCHASSBURG SRL</t>
  </si>
  <si>
    <t>AGRI SCHASSBURG SRL</t>
  </si>
  <si>
    <t>IMPLEMENTAREA SISTEMULUI FOTOVOLTAIC 1 MW PENTRU AUTOCONSUMPENTRU FABRICA DE PRELUCRARE A NUCILOR ALUNELOR PISTACIO ȘI MIGDALELOR</t>
  </si>
  <si>
    <t>CESIRO PRODUCTION S.R.L.</t>
  </si>
  <si>
    <t>INSTALARE SISTEM FOTOVOLTAIC LA HELIANTUS PROD SRL</t>
  </si>
  <si>
    <t>HELIANTUS PROD SRL</t>
  </si>
  <si>
    <t>INSTALARE SISTEM FOTOVOLTAIC LA SOBIS SOLUTIONS SRL</t>
  </si>
  <si>
    <t>SOBIS SOLUTIONS SRL</t>
  </si>
  <si>
    <t>County: SIBIU , Location: CARTISOARA</t>
  </si>
  <si>
    <t>INSTALARE SISTEM FOTOVOLTAIC CU STOCARE LA KARPATEN MEAT SIEBENBUERGEN SRL</t>
  </si>
  <si>
    <t>KARPATEN MEAT SIEBENBUERGEN   SRL</t>
  </si>
  <si>
    <t>County: SIBIU , Location: ORAS AGNITA</t>
  </si>
  <si>
    <t>INSTALARE CENTRALA ELECTRICA FOTOVOLTAICA PENTRU PRODUCTIA DE ENERGIE ELECTRICA CU O PUTERE INSTALATA DE 09945 MW</t>
  </si>
  <si>
    <t>MARIA TRADING SRL</t>
  </si>
  <si>
    <t>INSTALAREA UNEI NOI CAPACITĂŢI DE PRODUCERE A ENERGIEI ELECTRICE PRODUSĂ DIN SURSE REGENERABILE (ENERGIE SOLARA) PENTRU AUTOCONSUM LA IANIS DIM SRL</t>
  </si>
  <si>
    <t>IANIS DIM SRL</t>
  </si>
  <si>
    <t>County: CALARASI , Location: LEHLIU</t>
  </si>
  <si>
    <t>CONSTRUIRE CENTRALĂ ELECTRICĂ FOTOVOLTAICĂ PENTRU AUTOCONSUM INCLUSIV STOCARE LA OUAI BORCEA DE SUS SRPA 2</t>
  </si>
  <si>
    <t>ORGANIZAȚIA UTILIZATORILOR DE APĂ PENTRU IRIGAȚII „BORCEA DE SUS</t>
  </si>
  <si>
    <t>County: CALARASI , Location: BORCEA</t>
  </si>
  <si>
    <t>CONSTRUIRE CENTRALĂ ELECTRICĂ FOTOVOLTAICĂ PENTRU AUTOCONSUM INCLUSIV STOCARE LA OUAI BORCEA DE SUS SRPA 1</t>
  </si>
  <si>
    <t>INSTALAREA UNEI NOI CAPACITĂŢI DE PRODUCERE A ENERGIEI ELECTRICE PRODUSĂ DIN SURSE REGENERABILE (ENERGIE SOLARA) PENTRU AUTOCONSUM LA CROWN CHAMP SRL</t>
  </si>
  <si>
    <t>CROWN CHAMP SRL</t>
  </si>
  <si>
    <t>INSTALAREA UNEI NOI CAPACITĂŢI DE PRODUCERE A ENERGIEI ELECTRICE PRODUSĂ DIN SURSE REGENERABILE (ENERGIE SOLARA) PENTRU AUTOCONSUM LA PREST SERV INTERNATIONAL SRL</t>
  </si>
  <si>
    <t>PREST SERV INTERNATIONAL SRL</t>
  </si>
  <si>
    <t>County: CALARASI , Location: GRADISTEA</t>
  </si>
  <si>
    <t>DEZVOLTAREA ACTIVITATII FIRMEI PREMIUM SEM S.R.L.. PRIN REALIZAREA UNEI NOI CAPACITATI DE PRODUCERE A ENERGIEI ELECTRICE CU PUTEREA INSTALATA  DE 0250 MW DIN SURSE REGENERABILE PENTRU AUTOCONSUM (CENTRALA ELECTRICA FOTOVOLTAICA) DOTATA CU CAPACITATE DE STOCARE</t>
  </si>
  <si>
    <t>SC PREMIUM SEM SRL</t>
  </si>
  <si>
    <t>County: IALOMITA , Location: MANASIA</t>
  </si>
  <si>
    <t xml:space="preserve"> DEZVOLTAREA ACTIVITATII FIRMEI COMBIAL S.A. PRIN REALIZAREA UNEI NOI CAPACITATI DE PRODUCERE A ENERGIEI ELECTRICE CU PUTEREA INSTALATA  DE 0900 MW DIN SURSE REGENERABILE PENTRU AUTOCONSUM (CENTRALA ELECTRICA FOTOVOLTAICA) DOTATA CU CAPACITATE DE STOCARE</t>
  </si>
  <si>
    <t>SC COMBIAL SA</t>
  </si>
  <si>
    <t>INSTALAREA UNEI NOI CAPACITĂŢI DE PRODUCERE A ENERGIEI ELECTRICE PRODUSĂ DIN SURSE REGENERABILE (ENERGIE SOLARA) PENTRU AUTOCONSUM LA GHEORGHE DOJA COOPERATIVA AGRICOLA</t>
  </si>
  <si>
    <t>GHEORGHE DOJA COOPERATIVA AGRICOLA</t>
  </si>
  <si>
    <t>County: IALOMITA , Location: PERIETI</t>
  </si>
  <si>
    <t>REALIZAREA DE INVESTIŢII ÎN PRODUCEREA ENERGIEI ELECTRICE DIN SURSE REGENERABILE SOLARE DE CATRE INTERPROD INVEST SRL</t>
  </si>
  <si>
    <t>INTERPROD INVEST SRL</t>
  </si>
  <si>
    <t>County: ILFOV , Location: PERIS</t>
  </si>
  <si>
    <t>INSTALATII ELECTRICE FOTOVOLTAICE PENTRU AUTOCONSUM IN CADRUL SC SERVE CEPTURA S.R.L. JUDETUL PRAHOVA</t>
  </si>
  <si>
    <t>SERVE CEPTURA S.R.L.</t>
  </si>
  <si>
    <t>SISTEM FOTOVOLTAIC HYBRID   DE  0390 MWH/AN  CU STOCARE DE 0200 MW</t>
  </si>
  <si>
    <t>AGRIMAX SRL</t>
  </si>
  <si>
    <t>County: DOLJ , Location: MACESU DE JOS</t>
  </si>
  <si>
    <t>„REALIZARE CENTRALE FOTOVOLTAICE PENTRU CONSUM PROPRIU BOBES DORINA II – BENEFICIAR BOBES DORINA II</t>
  </si>
  <si>
    <t>BOBES DORINA INTREPRINDERE INDIVIDUALA</t>
  </si>
  <si>
    <t>County: IALOMITA , Location: VALEA MACRISULUI</t>
  </si>
  <si>
    <t>„ÎNFIINȚARE CAPACITATE DE PRODUCERE A ENERGIEI REGENERABILE PENTRU AUTOCONSUMUL SOCIETĂȚII MORANDI-COM S.R.L.</t>
  </si>
  <si>
    <t>S.C. MORANDI-COM S.R.L.</t>
  </si>
  <si>
    <t>County: VASLUI , Location: LIPOVAT</t>
  </si>
  <si>
    <t>INSTALAȚIE FOTOVOLTAICĂ 2000  KW SC SVO GREEN ENERGY SRL</t>
  </si>
  <si>
    <t>SC SVO GREEN ENERGY SRL</t>
  </si>
  <si>
    <t>County: ARAD , Location: FRUMUSENI</t>
  </si>
  <si>
    <t>INSTALAȚIE FOTOVOLTAICĂ 45 MW SC SVO GREEN ENERGY SRL</t>
  </si>
  <si>
    <t>County: TIMIS , Location: DENTA</t>
  </si>
  <si>
    <t>ACHIZITIE SI INSTALARE SISTEM FOTOVOLTAIC LA CEREAL FEED SRL</t>
  </si>
  <si>
    <t>CEREAL FEED SRL</t>
  </si>
  <si>
    <t>ACHIZITIE SI INSTALARE SISTEM FOTOVOLTAIC LA NUTRIENTUL SA</t>
  </si>
  <si>
    <t>NUTRIENTUL SA</t>
  </si>
  <si>
    <t>ACHIZITIE SI INSTALARE SISTEM FOTOVOLTAIC LA SC PETRODIAL SRL</t>
  </si>
  <si>
    <t>PETRODIAL SRL</t>
  </si>
  <si>
    <t>INSTALARE SISTEM FOTOVOLTAIC PENTRU AUTOCONSUM LA ALBALACT SA</t>
  </si>
  <si>
    <t>ALBALACT SA</t>
  </si>
  <si>
    <t>REALIZARE SISTEM FOTOVOLTAIC - EUROPIG</t>
  </si>
  <si>
    <t>EUROPIG SA</t>
  </si>
  <si>
    <t>CONSTRUIRE PARC FOTOVOLTAIC ANEXE SI IMPREJMUIRE</t>
  </si>
  <si>
    <t>INSTALAREA UNEI NOI CAPACITĂŢI DE PRODUCERE A ENERGIEI ELECTRICE PRODUSĂ DIN SURSE REGENERABILE (ENERGIE SOLARA) PENTRU AUTOCONSUM LA UNIGRAINS TRADING SRL – NLC CHIRNOGENI IRIGATII</t>
  </si>
  <si>
    <t>REALIZARE CAPACITATE NOUA DE PRODUCERE A ENERGIEI ELECTRICE DIN SURSE REGENERABILE ENERGIE SOLARA</t>
  </si>
  <si>
    <t>SC SAM MILLS INTERNATIONAL SA</t>
  </si>
  <si>
    <t>County: SATU-MARE , Location: BOTIZ</t>
  </si>
  <si>
    <t>FMSES001011310400764</t>
  </si>
  <si>
    <t>FMSES001011310400771</t>
  </si>
  <si>
    <t>FMSES001011310700784</t>
  </si>
  <si>
    <t>FMSES001011312400278</t>
  </si>
  <si>
    <t>FMSES001011312400295</t>
  </si>
  <si>
    <t>FMSES001011312400303</t>
  </si>
  <si>
    <t>FMSES001011312400309</t>
  </si>
  <si>
    <t>FMSES001011312400739</t>
  </si>
  <si>
    <t>FMSES001011312400743</t>
  </si>
  <si>
    <t>FMSES001011312400775</t>
  </si>
  <si>
    <t>FMSES001011312400777</t>
  </si>
  <si>
    <t>FMSES001011312401022</t>
  </si>
  <si>
    <t>FMSES001011313900300</t>
  </si>
  <si>
    <t>FMSES001011313900302</t>
  </si>
  <si>
    <t>FMSES001011313900304</t>
  </si>
  <si>
    <t>FMSES001011313901085</t>
  </si>
  <si>
    <t>FMSES001011320901204</t>
  </si>
  <si>
    <t>FMSES001011321001058</t>
  </si>
  <si>
    <t>FMSES001011321001226</t>
  </si>
  <si>
    <t>FMSES001011321001269</t>
  </si>
  <si>
    <t>FMSES001011321001284</t>
  </si>
  <si>
    <t>FMSES001011321401175</t>
  </si>
  <si>
    <t>FMSES001011321801238</t>
  </si>
  <si>
    <t>FMSES001011321801257</t>
  </si>
  <si>
    <t>FMSES001011323801244</t>
  </si>
  <si>
    <t>FMSES001011323801272</t>
  </si>
  <si>
    <t>FMSES001011324100731</t>
  </si>
  <si>
    <t>FMSES001011324101074</t>
  </si>
  <si>
    <t>FMSES001011324101081</t>
  </si>
  <si>
    <t>FMSES001011324101082</t>
  </si>
  <si>
    <t>FMSES001011324101095</t>
  </si>
  <si>
    <t>FMSES001011324101099</t>
  </si>
  <si>
    <t>FMSES001011324101118</t>
  </si>
  <si>
    <t>FMSES001011324101119</t>
  </si>
  <si>
    <t>FMSES001011324101207</t>
  </si>
  <si>
    <t>FMSES001011324101230</t>
  </si>
  <si>
    <t>FMSES001011324101231</t>
  </si>
  <si>
    <t>FMSES001011324101233</t>
  </si>
  <si>
    <t>FMSES001011330300477</t>
  </si>
  <si>
    <t>FMSES001011330300478</t>
  </si>
  <si>
    <t>FMSES001011330300480</t>
  </si>
  <si>
    <t>FMSES001011330300500</t>
  </si>
  <si>
    <t>FMSES001011330300591</t>
  </si>
  <si>
    <t>FMSES001011331600406</t>
  </si>
  <si>
    <t>FMSES001011331600407</t>
  </si>
  <si>
    <t>FMSES001011331600408</t>
  </si>
  <si>
    <t>FMSES001011331600413</t>
  </si>
  <si>
    <t>FMSES001011331600423</t>
  </si>
  <si>
    <t>FMSES001011331600486</t>
  </si>
  <si>
    <t>FMSES001011331900384</t>
  </si>
  <si>
    <t>FMSES001011331900395</t>
  </si>
  <si>
    <t>FMSES001011331900487</t>
  </si>
  <si>
    <t>FMSES001011333100321</t>
  </si>
  <si>
    <t>FMSES001011333100400</t>
  </si>
  <si>
    <t>FMSES001011333100402</t>
  </si>
  <si>
    <t>FMSES001011333100434</t>
  </si>
  <si>
    <t>FMSES001011333100444</t>
  </si>
  <si>
    <t>FMSES001011333100452</t>
  </si>
  <si>
    <t>FMSES001011333100453</t>
  </si>
  <si>
    <t>FMSES001011333100457</t>
  </si>
  <si>
    <t>FMSES001011333100474</t>
  </si>
  <si>
    <t>FMSES001011333100475</t>
  </si>
  <si>
    <t>FMSES001011333100476</t>
  </si>
  <si>
    <t>FMSES001011333100479</t>
  </si>
  <si>
    <t>FMSES001011333100481</t>
  </si>
  <si>
    <t>FMSES001011333100483</t>
  </si>
  <si>
    <t>FMSES001011333100484</t>
  </si>
  <si>
    <t>FMSES001011333100517</t>
  </si>
  <si>
    <t>FMSES001011333100519</t>
  </si>
  <si>
    <t>FMSES001011333100520</t>
  </si>
  <si>
    <t>FMSES001011333100528</t>
  </si>
  <si>
    <t>FMSES001011333100529</t>
  </si>
  <si>
    <t>FMSES001011333100530</t>
  </si>
  <si>
    <t>FMSES001011333100531</t>
  </si>
  <si>
    <t>FMSES001011333100534</t>
  </si>
  <si>
    <t>FMSES001011333100618</t>
  </si>
  <si>
    <t>FMSES001011333600002</t>
  </si>
  <si>
    <t>FMSES001011333600366</t>
  </si>
  <si>
    <t>FMSES001011333600367</t>
  </si>
  <si>
    <t>FMSES001011333600368</t>
  </si>
  <si>
    <t>FMSES001011333600372</t>
  </si>
  <si>
    <t>FMSES001011333600375</t>
  </si>
  <si>
    <t>FMSES001011333600377</t>
  </si>
  <si>
    <t>FMSES001011333600378</t>
  </si>
  <si>
    <t>FMSES001011333600382</t>
  </si>
  <si>
    <t>FMSES001011333600394</t>
  </si>
  <si>
    <t>FMSES001011333600396</t>
  </si>
  <si>
    <t>FMSES001011333600445</t>
  </si>
  <si>
    <t>FMSES001011333600446</t>
  </si>
  <si>
    <t>FMSES001011333600447</t>
  </si>
  <si>
    <t>FMSES001011333600448</t>
  </si>
  <si>
    <t>FMSES001011333600449</t>
  </si>
  <si>
    <t>FMSES001011333600466</t>
  </si>
  <si>
    <t>FMSES001011333600488</t>
  </si>
  <si>
    <t>FMSES001011333600489</t>
  </si>
  <si>
    <t>FMSES001011333600543</t>
  </si>
  <si>
    <t>FMSES001011341700188</t>
  </si>
  <si>
    <t>FMSES001011341700196</t>
  </si>
  <si>
    <t>FMSES001011341700244</t>
  </si>
  <si>
    <t>FMSES001011341700349</t>
  </si>
  <si>
    <t>FMSES001011341700525</t>
  </si>
  <si>
    <t>FMSES001011341700595</t>
  </si>
  <si>
    <t>FMSES001011341700598</t>
  </si>
  <si>
    <t>FMSES001011341700681</t>
  </si>
  <si>
    <t>FMSES001011341700683</t>
  </si>
  <si>
    <t>FMSES001011341700686</t>
  </si>
  <si>
    <t>FMSES001011341700709</t>
  </si>
  <si>
    <t>FMSES001011341700710</t>
  </si>
  <si>
    <t>FMSES001011341700711</t>
  </si>
  <si>
    <t>FMSES001011341700713</t>
  </si>
  <si>
    <t>FMSES001011342000061</t>
  </si>
  <si>
    <t>FMSES001011342000067</t>
  </si>
  <si>
    <t>FMSES001011342000122</t>
  </si>
  <si>
    <t>FMSES001011342000123</t>
  </si>
  <si>
    <t>FMSES001011342000273</t>
  </si>
  <si>
    <t>FMSES001011342000695</t>
  </si>
  <si>
    <t>FMSES001011342000726</t>
  </si>
  <si>
    <t>FMSES001011342700166</t>
  </si>
  <si>
    <t>FMSES001011343000057</t>
  </si>
  <si>
    <t>FMSES001011343000063</t>
  </si>
  <si>
    <t>FMSES001011343000190</t>
  </si>
  <si>
    <t>FMSES001011343000246</t>
  </si>
  <si>
    <t>FMSES001011343000596</t>
  </si>
  <si>
    <t>FMSES001011343000689</t>
  </si>
  <si>
    <t>FMSES001011343000691</t>
  </si>
  <si>
    <t>FMSES001011343000699</t>
  </si>
  <si>
    <t>FMSES001011343000701</t>
  </si>
  <si>
    <t>FMSES001011343000712</t>
  </si>
  <si>
    <t>FMSES001011344000127</t>
  </si>
  <si>
    <t>FMSES001011344000327</t>
  </si>
  <si>
    <t>FMSES001011344000688</t>
  </si>
  <si>
    <t>FMSES001011344000690</t>
  </si>
  <si>
    <t>FMSES001011344000696</t>
  </si>
  <si>
    <t>FMSES001011344000702</t>
  </si>
  <si>
    <t>FMSES001011344000727</t>
  </si>
  <si>
    <t>FMSES001011350200134</t>
  </si>
  <si>
    <t>FMSES001011350200185</t>
  </si>
  <si>
    <t>FMSES001011350200332</t>
  </si>
  <si>
    <t>FMSES001011350200560</t>
  </si>
  <si>
    <t>FMSES001011352200497</t>
  </si>
  <si>
    <t>FMSES001011352200654</t>
  </si>
  <si>
    <t>FMSES001011353700206</t>
  </si>
  <si>
    <t>FMSES001011353700207</t>
  </si>
  <si>
    <t>FMSES001011353700224</t>
  </si>
  <si>
    <t>FMSES001011353700226</t>
  </si>
  <si>
    <t>FMSES001011353700328</t>
  </si>
  <si>
    <t>FMSES001011353700329</t>
  </si>
  <si>
    <t>FMSES001011353700330</t>
  </si>
  <si>
    <t>FMSES001011353700331</t>
  </si>
  <si>
    <t>FMSES001011353700333</t>
  </si>
  <si>
    <t>FMSES001011353700334</t>
  </si>
  <si>
    <t>FMSES001011353700335</t>
  </si>
  <si>
    <t>FMSES001011353700336</t>
  </si>
  <si>
    <t>FMSES001011353700337</t>
  </si>
  <si>
    <t>FMSES001011353700344</t>
  </si>
  <si>
    <t>FMSES001011353700557</t>
  </si>
  <si>
    <t>FMSES001011360500693</t>
  </si>
  <si>
    <t>FMSES001011360500827</t>
  </si>
  <si>
    <t>FMSES001011360500832</t>
  </si>
  <si>
    <t>FMSES001011360500833</t>
  </si>
  <si>
    <t>FMSES001011360500837</t>
  </si>
  <si>
    <t>FMSES001011360500838</t>
  </si>
  <si>
    <t>FMSES001011360500839</t>
  </si>
  <si>
    <t>FMSES001011360500848</t>
  </si>
  <si>
    <t>FMSES001011360500849</t>
  </si>
  <si>
    <t>FMSES001011360500852</t>
  </si>
  <si>
    <t>FMSES001011360500873</t>
  </si>
  <si>
    <t>FMSES001011360500908</t>
  </si>
  <si>
    <t>FMSES001011360601009</t>
  </si>
  <si>
    <t>FMSES001011363200880</t>
  </si>
  <si>
    <t>FMSES001011363300868</t>
  </si>
  <si>
    <t>FMSES001011363300891</t>
  </si>
  <si>
    <t>FMSES001011363301002</t>
  </si>
  <si>
    <t>FMSES001011370100233</t>
  </si>
  <si>
    <t>FMSES001011370100234</t>
  </si>
  <si>
    <t>FMSES001011370100317</t>
  </si>
  <si>
    <t>FMSES001011370100326</t>
  </si>
  <si>
    <t>FMSES001011370100554</t>
  </si>
  <si>
    <t>FMSES001011370100562</t>
  </si>
  <si>
    <t>FMSES001011370100571</t>
  </si>
  <si>
    <t>FMSES001011370100905</t>
  </si>
  <si>
    <t>FMSES001011370101035</t>
  </si>
  <si>
    <t>FMSES001011370101036</t>
  </si>
  <si>
    <t>FMSES001011370800139</t>
  </si>
  <si>
    <t>FMSES001011370800240</t>
  </si>
  <si>
    <t>FMSES001011370800276</t>
  </si>
  <si>
    <t>FMSES001011370800277</t>
  </si>
  <si>
    <t>FMSES001011370800324</t>
  </si>
  <si>
    <t>FMSES001011370800357</t>
  </si>
  <si>
    <t>FMSES001011370800545</t>
  </si>
  <si>
    <t>FMSES001011370800546</t>
  </si>
  <si>
    <t>FMSES001011370800549</t>
  </si>
  <si>
    <t>FMSES001011370800898</t>
  </si>
  <si>
    <t>FMSES001011371500082</t>
  </si>
  <si>
    <t>FMSES001011371500098</t>
  </si>
  <si>
    <t>FMSES001011371500141</t>
  </si>
  <si>
    <t>FMSES001011371500142</t>
  </si>
  <si>
    <t>FMSES001011371500214</t>
  </si>
  <si>
    <t>FMSES001011371500254</t>
  </si>
  <si>
    <t>FMSES001011372100085</t>
  </si>
  <si>
    <t>FMSES001011372100087</t>
  </si>
  <si>
    <t>FMSES001011372100091</t>
  </si>
  <si>
    <t>FMSES001011372100096</t>
  </si>
  <si>
    <t>FMSES001011372100102</t>
  </si>
  <si>
    <t>FMSES001011372100286</t>
  </si>
  <si>
    <t>FMSES001011372100296</t>
  </si>
  <si>
    <t>FMSES001011372100579</t>
  </si>
  <si>
    <t>FMSES001011372100582</t>
  </si>
  <si>
    <t>FMSES001011372100587</t>
  </si>
  <si>
    <t>FMSES001011372100818</t>
  </si>
  <si>
    <t>FMSES001011372800089</t>
  </si>
  <si>
    <t>FMSES001011372800216</t>
  </si>
  <si>
    <t>FMSES001011372800325</t>
  </si>
  <si>
    <t>FMSES001011372800577</t>
  </si>
  <si>
    <t>FMSES001011372800806</t>
  </si>
  <si>
    <t>FMSES001011372801032</t>
  </si>
  <si>
    <t>FMSES001011373400241</t>
  </si>
  <si>
    <t>FMSES001011373400548</t>
  </si>
  <si>
    <t>FMSES001011373400555</t>
  </si>
  <si>
    <t>FMSES001011373400570</t>
  </si>
  <si>
    <t>FMSES001011373400811</t>
  </si>
  <si>
    <t>FMSES001011381200032</t>
  </si>
  <si>
    <t>FMSES001011381200037</t>
  </si>
  <si>
    <t>FMSES001011381200038</t>
  </si>
  <si>
    <t>FMSES001011381200152</t>
  </si>
  <si>
    <t>FMSES001011381200250</t>
  </si>
  <si>
    <t>FMSES001011381200495</t>
  </si>
  <si>
    <t>FMSES001011381200503</t>
  </si>
  <si>
    <t>FMSES001011381200506</t>
  </si>
  <si>
    <t>FMSES001011381200507</t>
  </si>
  <si>
    <t>FMSES001011381200508</t>
  </si>
  <si>
    <t>FMSES001011381200509</t>
  </si>
  <si>
    <t>FMSES001011381200510</t>
  </si>
  <si>
    <t>FMSES001011382300021</t>
  </si>
  <si>
    <t>FMSES001011382300022</t>
  </si>
  <si>
    <t>FMSES001011382300023</t>
  </si>
  <si>
    <t>FMSES001011382300024</t>
  </si>
  <si>
    <t>FMSES001011382300027</t>
  </si>
  <si>
    <t>FMSES001011382300030</t>
  </si>
  <si>
    <t>FMSES001011382300031</t>
  </si>
  <si>
    <t>FMSES001011382300033</t>
  </si>
  <si>
    <t>FMSES001011382300034</t>
  </si>
  <si>
    <t>FMSES001011382300035</t>
  </si>
  <si>
    <t>FMSES001011382300041</t>
  </si>
  <si>
    <t>FMSES001011382300042</t>
  </si>
  <si>
    <t>FMSES001011382300043</t>
  </si>
  <si>
    <t>FMSES001011382300044</t>
  </si>
  <si>
    <t>FMSES001011382300496</t>
  </si>
  <si>
    <t>FMSES001011384200026</t>
  </si>
  <si>
    <t>FMSES001011384200029</t>
  </si>
  <si>
    <t>FMSES001011384200113</t>
  </si>
  <si>
    <t>FMSES001011384200320</t>
  </si>
  <si>
    <t>FMSES001011384200493</t>
  </si>
  <si>
    <t>FMSES001011384200643</t>
  </si>
  <si>
    <t>FMSES002011312400182</t>
  </si>
  <si>
    <t>FMSES002011313900740</t>
  </si>
  <si>
    <t>FMSES002011323801132</t>
  </si>
  <si>
    <t>FMSES002011344000221</t>
  </si>
  <si>
    <t>FMSES011011310400011</t>
  </si>
  <si>
    <t>FMSES011011310700758</t>
  </si>
  <si>
    <t>FMSES011011312400114</t>
  </si>
  <si>
    <t>FMSES011011312400287</t>
  </si>
  <si>
    <t>FMSES011011312400289</t>
  </si>
  <si>
    <t>FMSES011011312400291</t>
  </si>
  <si>
    <t>FMSES011011312400749</t>
  </si>
  <si>
    <t>FMSES011011312900755</t>
  </si>
  <si>
    <t>FMSES011011312900756</t>
  </si>
  <si>
    <t>FMSES011011312900767</t>
  </si>
  <si>
    <t>FMSES011011312900802</t>
  </si>
  <si>
    <t>FMSES011011313500745</t>
  </si>
  <si>
    <t>FMSES011011313500769</t>
  </si>
  <si>
    <t>FMSES011011313900202</t>
  </si>
  <si>
    <t>FMSES011011313900203</t>
  </si>
  <si>
    <t>FMSES011011313900747</t>
  </si>
  <si>
    <t>FMSES011011313900759</t>
  </si>
  <si>
    <t>FMSES011011313900788</t>
  </si>
  <si>
    <t>FMSES011011320901128</t>
  </si>
  <si>
    <t>FMSES011011320901143</t>
  </si>
  <si>
    <t>FMSES011011320901144</t>
  </si>
  <si>
    <t>FMSES011011320901152</t>
  </si>
  <si>
    <t>FMSES011011320901178</t>
  </si>
  <si>
    <t>FMSES011011320901179</t>
  </si>
  <si>
    <t>FMSES011011320901180</t>
  </si>
  <si>
    <t>FMSES011011320901219</t>
  </si>
  <si>
    <t>FMSES011011320901220</t>
  </si>
  <si>
    <t>FMSES011011320901232</t>
  </si>
  <si>
    <t>FMSES011011320901253</t>
  </si>
  <si>
    <t>FMSES011011320901281</t>
  </si>
  <si>
    <t>FMSES011011321001122</t>
  </si>
  <si>
    <t>FMSES011011321001156</t>
  </si>
  <si>
    <t>FMSES011011321001176</t>
  </si>
  <si>
    <t>FMSES011011321001181</t>
  </si>
  <si>
    <t>FMSES011011321001189</t>
  </si>
  <si>
    <t>FMSES011011321001198</t>
  </si>
  <si>
    <t>FMSES011011321001208</t>
  </si>
  <si>
    <t>FMSES011011321001221</t>
  </si>
  <si>
    <t>FMSES011011321001294</t>
  </si>
  <si>
    <t>FMSES011011321001298</t>
  </si>
  <si>
    <t>FMSES011011321001314</t>
  </si>
  <si>
    <t>FMSES011011321401136</t>
  </si>
  <si>
    <t>FMSES011011321401155</t>
  </si>
  <si>
    <t>FMSES011011321401157</t>
  </si>
  <si>
    <t>FMSES011011321401160</t>
  </si>
  <si>
    <t>FMSES011011321401229</t>
  </si>
  <si>
    <t>FMSES011011321401254</t>
  </si>
  <si>
    <t>FMSES011011321401259</t>
  </si>
  <si>
    <t>FMSES011011321401260</t>
  </si>
  <si>
    <t>FMSES011011321401287</t>
  </si>
  <si>
    <t>FMSES011011321401288</t>
  </si>
  <si>
    <t>FMSES011011321401291</t>
  </si>
  <si>
    <t>FMSES011011321401292</t>
  </si>
  <si>
    <t>FMSES011011321401307</t>
  </si>
  <si>
    <t>FMSES011011321401344</t>
  </si>
  <si>
    <t>FMSES011011321801059</t>
  </si>
  <si>
    <t>FMSES011011321801060</t>
  </si>
  <si>
    <t>FMSES011011321801062</t>
  </si>
  <si>
    <t>FMSES011011321801105</t>
  </si>
  <si>
    <t>FMSES011011321801126</t>
  </si>
  <si>
    <t>FMSES011011321801182</t>
  </si>
  <si>
    <t>FMSES011011321801185</t>
  </si>
  <si>
    <t>FMSES011011321801188</t>
  </si>
  <si>
    <t>FMSES011011321801190</t>
  </si>
  <si>
    <t>FMSES011011321801192</t>
  </si>
  <si>
    <t>FMSES011011321801218</t>
  </si>
  <si>
    <t>FMSES011011321801266</t>
  </si>
  <si>
    <t>FMSES011011321801267</t>
  </si>
  <si>
    <t>FMSES011011321801304</t>
  </si>
  <si>
    <t>FMSES011011323801195</t>
  </si>
  <si>
    <t>FMSES011011323801206</t>
  </si>
  <si>
    <t>FMSES011011323801275</t>
  </si>
  <si>
    <t>FMSES011011324101061</t>
  </si>
  <si>
    <t>FMSES011011324101063</t>
  </si>
  <si>
    <t>FMSES011011324101068</t>
  </si>
  <si>
    <t>FMSES011011324101256</t>
  </si>
  <si>
    <t>FMSES011011331600393</t>
  </si>
  <si>
    <t>FMSES011011331600450</t>
  </si>
  <si>
    <t>FMSES011011331600467</t>
  </si>
  <si>
    <t>FMSES011011331600588</t>
  </si>
  <si>
    <t>FMSES011011331600617</t>
  </si>
  <si>
    <t>FMSES011011331600619</t>
  </si>
  <si>
    <t>FMSES011011331900439</t>
  </si>
  <si>
    <t>FMSES011011331900593</t>
  </si>
  <si>
    <t>FMSES011011333100436</t>
  </si>
  <si>
    <t>FMSES011011333100465</t>
  </si>
  <si>
    <t>FMSES011011333100594</t>
  </si>
  <si>
    <t>FMSES011011333100623</t>
  </si>
  <si>
    <t>FMSES011011333600427</t>
  </si>
  <si>
    <t>FMSES011011333600535</t>
  </si>
  <si>
    <t>FMSES011011333600615</t>
  </si>
  <si>
    <t>FMSES011011333600616</t>
  </si>
  <si>
    <t>FMSES011011341700051</t>
  </si>
  <si>
    <t>FMSES011011341700069</t>
  </si>
  <si>
    <t>FMSES011011341700075</t>
  </si>
  <si>
    <t>FMSES011011341700343</t>
  </si>
  <si>
    <t>FMSES011011341700526</t>
  </si>
  <si>
    <t>FMSES011011341700703</t>
  </si>
  <si>
    <t>FMSES011011342700708</t>
  </si>
  <si>
    <t>FMSES011011344000054</t>
  </si>
  <si>
    <t>FMSES011011344000247</t>
  </si>
  <si>
    <t>FMSES011011344000687</t>
  </si>
  <si>
    <t>FMSES011011344000718</t>
  </si>
  <si>
    <t>FMSES011011344000722</t>
  </si>
  <si>
    <t>FMSES011011350200109</t>
  </si>
  <si>
    <t>FMSES011011350200559</t>
  </si>
  <si>
    <t>FMSES011011352200269</t>
  </si>
  <si>
    <t>FMSES011011352200463</t>
  </si>
  <si>
    <t>FMSES011011353700653</t>
  </si>
  <si>
    <t>FMSES011011360500990</t>
  </si>
  <si>
    <t>FMSES011011363200941</t>
  </si>
  <si>
    <t>FMSES011011370100265</t>
  </si>
  <si>
    <t>FMSES011011370100266</t>
  </si>
  <si>
    <t>FMSES011011370100472</t>
  </si>
  <si>
    <t>FMSES011011370100552</t>
  </si>
  <si>
    <t>FMSES011011370800093</t>
  </si>
  <si>
    <t>FMSES011011370800514</t>
  </si>
  <si>
    <t>FMSES011011370800576</t>
  </si>
  <si>
    <t>FMSES011011370800578</t>
  </si>
  <si>
    <t>FMSES011011370800583</t>
  </si>
  <si>
    <t>FMSES011011370800584</t>
  </si>
  <si>
    <t>FMSES011011370800585</t>
  </si>
  <si>
    <t>FMSES011011370800807</t>
  </si>
  <si>
    <t>FMSES011011370800914</t>
  </si>
  <si>
    <t>FMSES011011371500318</t>
  </si>
  <si>
    <t>FMSES011011371501038</t>
  </si>
  <si>
    <t>FMSES011011372100088</t>
  </si>
  <si>
    <t>FMSES011011372100144</t>
  </si>
  <si>
    <t>FMSES011011372100255</t>
  </si>
  <si>
    <t>FMSES011011372101027</t>
  </si>
  <si>
    <t>FMSES011011372800217</t>
  </si>
  <si>
    <t>FMSES011011372800313</t>
  </si>
  <si>
    <t>FMSES011011372800314</t>
  </si>
  <si>
    <t>FMSES011011372800358</t>
  </si>
  <si>
    <t>FMSES011011372800359</t>
  </si>
  <si>
    <t>FMSES011011372800468</t>
  </si>
  <si>
    <t>FMSES011011372800572</t>
  </si>
  <si>
    <t>FMSES011011372801030</t>
  </si>
  <si>
    <t>FMSES011011372801039</t>
  </si>
  <si>
    <t>FMSES011011373400820</t>
  </si>
  <si>
    <t>FMSES011011373401037</t>
  </si>
  <si>
    <t>FMSES011011381200025</t>
  </si>
  <si>
    <t>FMSES011011381200502</t>
  </si>
  <si>
    <t>FMSES011011381200627</t>
  </si>
  <si>
    <t>FMSES011011381200628</t>
  </si>
  <si>
    <t>FMSES011011381200644</t>
  </si>
  <si>
    <t>FMSES011011381200647</t>
  </si>
  <si>
    <t>FMSES011011382300316</t>
  </si>
  <si>
    <t>FMSES011011382300319</t>
  </si>
  <si>
    <t>FMSES011011382300511</t>
  </si>
  <si>
    <t>FMSES011011384200512</t>
  </si>
  <si>
    <t>FMSES012011333100420</t>
  </si>
  <si>
    <t>FMSES012011341700071</t>
  </si>
  <si>
    <t>FMSES012011382300183</t>
  </si>
  <si>
    <t>FMSES101011313900783</t>
  </si>
  <si>
    <t>FMSES101011350200363</t>
  </si>
  <si>
    <t>FMSES101011353700567</t>
  </si>
  <si>
    <t>FMSES101011360500828</t>
  </si>
  <si>
    <t>FMSES101011360500842</t>
  </si>
  <si>
    <t>FMSES101011360500844</t>
  </si>
  <si>
    <t>FMSES101011370100160</t>
  </si>
  <si>
    <t>FMSES101011370800547</t>
  </si>
  <si>
    <t>FMSES111011312400288</t>
  </si>
  <si>
    <t>FMSES111011321401310</t>
  </si>
  <si>
    <t>FMSES111011363200841</t>
  </si>
  <si>
    <t>Construction ongoing</t>
  </si>
  <si>
    <t xml:space="preserve">State aid </t>
  </si>
  <si>
    <t>No</t>
  </si>
  <si>
    <t>Not started</t>
  </si>
  <si>
    <t>Tender ongoing</t>
  </si>
  <si>
    <t>Implementarea unei unități de cogenerare de înaltă eficiență în CTE Grozăvești</t>
  </si>
  <si>
    <t>Implementarea unor capacități de cogenerare de înaltă eficiență utilizând motoare termice, în CTE Progresu</t>
  </si>
  <si>
    <t>Implementarea unei unități de cogenerare de înaltă eficiență în cadrul CTE București Sud</t>
  </si>
  <si>
    <t>Electrocentrale Bucureşti S.A.</t>
  </si>
  <si>
    <t>Bucureşti</t>
  </si>
  <si>
    <t>MF 2024-2 RO 0-001 - Support for development of high-efficiency cogeneration capacities-in the district heating sector</t>
  </si>
  <si>
    <t>art. 3 financing contract no. 63/23.02.2024</t>
  </si>
  <si>
    <t>art. 3 financing contract no. 415/09.12.2024</t>
  </si>
  <si>
    <t>art. 3 financing contract no. 36/23.01.2024</t>
  </si>
  <si>
    <t>art. 3 financing contract no. 37/23.01.2024</t>
  </si>
  <si>
    <t>art. 3 financing contract no. 105/31.05.2024</t>
  </si>
  <si>
    <t>art. 3 financing contract no. 263/27.09.2024</t>
  </si>
  <si>
    <t>ARF (Rail Reform Authority)</t>
  </si>
  <si>
    <t>National coverage</t>
  </si>
  <si>
    <t>Metrorex S.A.</t>
  </si>
  <si>
    <t>Bucharest</t>
  </si>
  <si>
    <t>SNCFR SA</t>
  </si>
  <si>
    <t>Constanta- Mangalia, Radulesti- Giurgiu Nord, Chiajna- Jilava</t>
  </si>
  <si>
    <t>The contract between MTI and ARF was signed on the 24th of December 2024</t>
  </si>
  <si>
    <t>The contract between MTI and ARF was signed on the 24th of February 2025</t>
  </si>
  <si>
    <t>The Applicant's Guidelines have been finalised and are in the process of being approved in the National Journal; competitive tender will be launched by May 2025</t>
  </si>
  <si>
    <t>The FS has been finalised and the techno economic indicators will be approved in April 2025 by Government decision</t>
  </si>
  <si>
    <t xml:space="preserve">No contracts have been signed </t>
  </si>
  <si>
    <t>NO</t>
  </si>
  <si>
    <t>The General Transport Masterplan, along with the Investment Program are enabling conditions for accessing European funds. European Commission has confirmed the fulfilment of the enabling condition, meaning that the Ministry of Transport and Infrastructure had to comply with the rules on ensuring the partnership principle in the process of programming and management of sound programming documents, based on the priorities set at European, national and regional level in order to implement realistic, efficient and effective economic, social and territorial policies with a positive impact on the lives of citizens and in reducing development disparities at EU level.</t>
  </si>
  <si>
    <t>In line with the Commission Regulation (EU) No 240/2014 on the European Code of Conduct on partnership in the framework of the European Structural and Investment Funds, Romania has fulfilled its obligation to organise and implement the partnership principle with the involvement of relevant partners.</t>
  </si>
  <si>
    <t xml:space="preserve">At the beginning of January 2024, MTI has sent a letter of interest to all certified civil airports in Romania to consult them on the opportunity to finance renewable energy production for the use of airports. After drafting the state aid scheme, it has been sent for consultation to all interested stakeholders. Apart from this the Applicant's Guidelines have been put in transparency in December 2024 (until mid January 2025). Furthermore, an in person public consultation has been presided on the 18th of February in order to discuss outstanding clarification requests. </t>
  </si>
  <si>
    <t xml:space="preserve">The project is included in the BUCHAREST METRO DEVELOPMENT STRATEGY, 2016-2030, and according to national legislation all strategies need to undergo a consultation process with all relevant actors, and with the general public. Furthermore, all investment projects that have a value higher than 20 mil. EUR need a Governmental Decision for approving the technical-economic indicators. During the process of approval, this type of official acts must cover a 10 days period for public consultation, during which all the relevant stakeholders are invited to deploy their observations. </t>
  </si>
  <si>
    <t>the electrification of the railway lines Constanta - Mangalia and Radulesti (Videle) - Giurgiu Nord have been part of the National Recovery and Resilience Plan, which was modified in 2023, excluding these railway lines from financing (Romania had to give up projects worth 2.1 billion euros). As part of NRRP, an extended consultation has been carried out and presented to the Commission before the approval of the Plan.
In Romania, investment projects that have a value higher than 20 mil. EUR need a Governmental Decision for approving the technical-economic indicators. During the process of approval, this type of official acts must cover a 10 days period for public consultation, during which all the relevant stakeholders are invited to deploy their observations.</t>
  </si>
  <si>
    <t>The investment was confirmed as a priority investment by the EIB on March 12, 2024.
The first auction round for awarding Contracts for Difference (CfDs) was launched by the Ministry of Energy on September 9, 2024, with the deadline for submitting funding applications set for November 18, 2024, at 12:00 PM. The tender targeted the allocation of CfDs for a total new installed electricity generation capacity of 1,500 MW, comprising 1,000 MW from onshore wind and 500 MW from solar photovoltaic sources.
Following the auction, 21 applicants were qualified as winners for the award of CfDs, including 10 applicants for onshore wind technology and 11 applicants for solar photovoltaic technology. The winners were selected in December 2024, and the CfDs were in the process of being signed by the end of 2024</t>
  </si>
  <si>
    <t>National</t>
  </si>
  <si>
    <t>Vehicle acquisition road transport (N2/N3), vehicle acquistion or modernisation for rail, maritime and inland waterways freight or passenger transport to qualify as zero-emission vehicles</t>
  </si>
  <si>
    <t>Completed (pending revision)</t>
  </si>
  <si>
    <t>November 2024- January 2025</t>
  </si>
  <si>
    <t>In person and online</t>
  </si>
  <si>
    <t>presented in project proposal which has been returned for adequate revision</t>
  </si>
  <si>
    <t>Replacement of equipment/ machinery with zero emission alternatives and modernisation/acquisition of vehicles for transport related activities to qualify as zero-emission vehicles</t>
  </si>
  <si>
    <t>November 2024- January 2026</t>
  </si>
  <si>
    <t xml:space="preserve">Installation of recharging infrastructure in ports, airports and private users of EVs. </t>
  </si>
  <si>
    <t>Pending</t>
  </si>
  <si>
    <t>November 2025- ongoing</t>
  </si>
  <si>
    <t xml:space="preserve">Installation of recharging stations, especially high power charging stations/ fast charging stations along roads in RO to encourage the use of EVs. </t>
  </si>
  <si>
    <t xml:space="preserve">Pending </t>
  </si>
  <si>
    <t>Renewable energy production (solar) for CFR SA for self consumptions +storage system (batteries)</t>
  </si>
  <si>
    <t>NA</t>
  </si>
  <si>
    <t>2024-2025</t>
  </si>
  <si>
    <t xml:space="preserve">In person </t>
  </si>
  <si>
    <t>TBC</t>
  </si>
  <si>
    <t>Replacing old substations in rail sector with energy efficient alternatives</t>
  </si>
  <si>
    <t>Electrification works for railway lines in order to efficienctly use the trains financed under MF</t>
  </si>
  <si>
    <t>Ministry of Transport and Infrastructure</t>
  </si>
  <si>
    <t>Ministry of Energy</t>
  </si>
  <si>
    <t>Financial support is granted for investments in new biofuel production capacities or the modernization of existing biofuel production capacities, with the aim of reducing greenhouse gas emissions in the atmosphere generated by the transport sector.</t>
  </si>
  <si>
    <t>To achieve the 2021-2030 ESDP energy and climate targets for 2030 and a climate-neutral Union economy by 2050, in parallel with the creation of new production capacities for environmentally friendly, low-footprint fuels or zero carbon, the best available technologies for reducing carbon emissions will be implemented to decarbonize the industry, as well as the substantial transformation of technological processes, including by considering solutions for carbon capture and storage and increasing energy efficiency in the industry. The financial support is intended to achieve the objectives assumed by Romania, so that a percentage of biofuels of at least 1% in 2025 and at least 3.5% in 2030 is ensured from the final energy consumption in the transport sector. It is also desired achieving effective decarbonisation, in line with the objectives of the European Green Deal as Europe's sustainable growth strategy, combating climate change, in line with the Union's commitments to implement the Paris Agreement and the UN's sustainable development goals, by supporting a transition socially just towards a green economy and supporting low-carbon investments in the energy sectors.</t>
  </si>
  <si>
    <t>No identified or expected delays on implementation</t>
  </si>
  <si>
    <t>The investment was confirmed as a priority investment by the EIB on October 7, 2024.
A call for proposals related to the investment was launched by the Ministry of Energy on November 19, 2024, with the deadline for submitting proposals set for February 19, 2025.
By the end of 2024, 3 projects had been submitted under the call for proposals.</t>
  </si>
  <si>
    <t>A call for proposals related to the investment was launched by the Ministry of Energy on April 25, 2024, with the deadline for submitting proposals set for August 22, 2024.
By the closing date of the call, a total of 822 projects were submitted, of which 20 projects were withdrawn by the applicants.
The funding requested from the Modernisation Fund for the remaining 802 projects amounts to approximately 1.3 billion euros.
The process of evaluation, selection and contracting for the submitted projects was not initiated by the end of 2024, and as such, no financing contract was signed by December 31, 2024.</t>
  </si>
  <si>
    <t>A call for proposals related to the investment was launched by the Ministry of Energy on  December 6, 2023, with the deadline for submitting proposals set for March 6, 2024.
By the closing date of the call, a total of 1408 projects were submitted, of which 213 were submitted in 2024.
Twelve of the 1408 projects submitted were withdrawn by the applicants. 
The funding requested from the Modernisation Fund for the remaining 1396 projects amounts to approximately 700 million euros. 
The process of evaluation, selection and contracting of the submitted projects started in 2024. 
By the end of 2024 a total of 431 financing contracts were signed within the call for proposals related to the investment, amounting to a total funding request from the Modernisation Fund of approximately EUR 123 million.</t>
  </si>
  <si>
    <t>A call for proposals related to the investment was launched by the Ministry of Energy on  February 1, 2024, with the deadline for submitting proposals set for June 30, 2024.
By the closing date of the call, a total of 9 projects were submitted, amounting a total funding request from the Modernisation Fund of approximately EUR 271 million.
During 2024, the process of evaluation and selection of projects was completed, resulting in the rejection of 3 projects and the approval of 6 projects as eligibile for contracting. 
By the end of 2024, the 6 eligible projects were in the pre-contracting stage.</t>
  </si>
  <si>
    <t>Constanţa County</t>
  </si>
  <si>
    <t>Cluj, Bistriţa-Năsăud and Suceava County</t>
  </si>
  <si>
    <t>Călăraşi County</t>
  </si>
  <si>
    <t>Fărcăşeşti, Negomir, Gorj County</t>
  </si>
  <si>
    <t>Dragoteşti, Gorj County</t>
  </si>
  <si>
    <t>Işalniţa, Almăj, Dolj County</t>
  </si>
  <si>
    <t>Işalniţa, Dolj County</t>
  </si>
  <si>
    <t>Constanţa, Călăraşi, Giurgiu</t>
  </si>
  <si>
    <t>Creşterea eficienţei energetice şi a calităţii energiei furnizate consumatorilor prin modernizare posturi de transformare, reţea JT şi branşamente aferente PT alimentate din Staţia 110/20/6 kV Craiova Sud, PA Breasta, Staşia 110/20kV DIF zonele: Catargiu, Brestei, Izvorul Rece, Făcăi: PT 11, PT 159, PT 416, PT 476, PT 477, PT 591, PT 592, PT 593, PT IPEG, PTAB 229, PTCZ 549, PT 14, PT 573, PT 282, PT 555, PT 661, PTAB 757, PT 227, PT 538, PT 571, PT 294</t>
  </si>
  <si>
    <t>Creşterea eficienţei energetice şi a calităţii energiei furnizate clienţilor prin modernizare posturi de transformare, reţea JT şi branşamente aferente PT din comuna Vădastra: PTA 6.184 3 Vădastra, PTA SI SRPP VI Vădastra, PTA 6.41 1 Vădastra, PTA 6.42 Vinalcool Vădastra; PTA 6.43 2 Vădastra; comuna Bucinişu : PTA BUCINIŞU MIC, PTA SMA BUCINIŞU, PTA 2 BUCINIŞU MARE, PTA 1 BUCINIŞU MARE; coumna Obârşia: PTA 6.44 1 Obîrşia, PTA 6.45 CAP Obîrşia, PTA 6.186 Baza (Romcereal) Obîrşia</t>
  </si>
  <si>
    <t>Trecere la 20 kv a instalaţiilor de 6 kv alimentate din staţia 220/110/20/6 kv Severin Est, municipiul Drobeta Turnu Severin, judeţul Mehedinţi</t>
  </si>
  <si>
    <t>Creșterea eficienței energetice și ca calității energiei furnizate clienților prin modernizare trafo 110/20 kV stația de transformare Vedea, LE 20 kV Vedea-Zimnicea, posturi de transformare , rețea JT și branşamente aferente PT din localitățile: Poroschia, Țigănești şi Branceni, județul Teleorman</t>
  </si>
  <si>
    <t>Realizare noi capacități de producere a energiei electrice produse din surse regenerabile pentru auto consum - comuna Dumbrăvița, județul Timiș</t>
  </si>
  <si>
    <t>Realizarea de capacități noi de producere a energiei electrice din surse solare pentru autoconsum în comuna Bălăușeri, județul Mureș</t>
  </si>
  <si>
    <t>Investiții în noi capacităţi de producere a energiei electrice produsă din surse regenerabile pentru autoconsum în comuna Lupeni, jud. Hrghita</t>
  </si>
  <si>
    <t>Realizarea de capacități noi de producere a energiei electrice din surse solare pentru autoconsum în comuna Ernei, județul Mureș</t>
  </si>
  <si>
    <t>Rroducerea energiei electrice din surse regenerabile etapa II</t>
  </si>
  <si>
    <t>Productie energie pentru autoconsum - Comuna Bîrzava</t>
  </si>
  <si>
    <t>Înființare parc fotovoltaic în comuna Sânmartin, județul Bihor: Unitatea 1, 400KW, Unitatea 2, 400KW și Unitatea 3, 400KW</t>
  </si>
  <si>
    <t>Înfiintare parc fotovoltaic si sisteme fotovoltaice pentru comuna Almas, jud. Arad</t>
  </si>
  <si>
    <t>Înfiintarea unui parc fotovoltaic in orasul Ineu, judetul Arad</t>
  </si>
  <si>
    <t>Înființare parc fotovoltaic în comuna Pietroasa, județul Bihor</t>
  </si>
  <si>
    <t>Realizarea de capacități noi de producere a energiei electrice din surse solare pentru autoconsum în comuna Fântânele, județul Mureș</t>
  </si>
  <si>
    <t>Amplasare panouri fotovoltaice la CET 2 Holboca</t>
  </si>
  <si>
    <t xml:space="preserve">Dezvoltarea unei centrale fotovoltaice pentru producerea de energie electrică din surse regenerabile în vederea asigurării autoconsumului în comuna Ciucea, județul Cluj  </t>
  </si>
  <si>
    <t xml:space="preserve">Dezvoltarea unei centrale fotovoltaice pentru producerea de energie electrică din surse regenerabile în vederea asigurării autoconsumului în comuna Dumbrava, județul Timiș  </t>
  </si>
  <si>
    <t>Înființare parc fotovoltaic în comuna Siliștea, județul Brăila</t>
  </si>
  <si>
    <t>Realizare centrala fotovoltaica  in comuna Vorona judetul Botosani</t>
  </si>
  <si>
    <t xml:space="preserve">Dezvoltarea unor centrale fotovoltaice pentru producerea de energie din surse regenerabile în vederea asigurării autoconsumului pentru comuna Buteni, județul Arad </t>
  </si>
  <si>
    <t>Infiintare parc fotovoltaic in comuna Mosnita Noua, scoatere din circuitul agricol</t>
  </si>
  <si>
    <t>Amplasare centrala electrica fotovoltaica 150 kw si retea electrica subterana 20 kv pentru evacuarea energiei electrice propuse</t>
  </si>
  <si>
    <t>Înfiintare parc fotovoltaic si sisteme fotovoltaice pentru comuna Bocsig, judetul Arad</t>
  </si>
  <si>
    <t>Sprijinirea investitiilor in noi capacitati de producerea energiei electrice produse din surse regenerabile pentru autoconsum-parc fotovoltaic in comuna Bârca, judetul Dolj</t>
  </si>
  <si>
    <t>Amenajare parc fotovoltaic comuna Izvoarele</t>
  </si>
  <si>
    <t>Realizarea capacității de producere a energiei electrice din surse solare în comuna Hodod</t>
  </si>
  <si>
    <t>Centrală electrică fotovoltaică in comuna Arinis, judetul Maramures</t>
  </si>
  <si>
    <t>Centrala electrica fotovoltaica in comuna Cernesti, judet Maramures</t>
  </si>
  <si>
    <t>Realizare capacități de producere a energiei electrice din surse solare în comuna Sânpaul</t>
  </si>
  <si>
    <t>Capacitati de producere a energiei electrice produsa din surse regenerabile pentru autoconsum la nivelul comunei Mihai Viteazu, jud. Cluj</t>
  </si>
  <si>
    <t>Realizare capacități de producere a energiei electrice din surse solare în comuna Band</t>
  </si>
  <si>
    <t>Construire parc fotovoltaic pentru consum propriu pentru Primăria Căbești, localitatea Căbești, județul Bihor</t>
  </si>
  <si>
    <t>Infiintare parc fotovoltaic in comuna Tulca, judetul Bihor</t>
  </si>
  <si>
    <t>Construirea unei entități de producere a energiei electrice din surse regenerabile în vederea compensării consumului propriu în comuna Viișoara</t>
  </si>
  <si>
    <t>Capacitati de producere energie din surse regenerabile de energie pentru consum propriu in com. Poiana Stampei, jud. Suceava</t>
  </si>
  <si>
    <t>Utilizare surse regenerabile de energie de tip solar, pentru consum propriu, comuna Astileu, judetul Bihor</t>
  </si>
  <si>
    <t>Realizarea capacităților de producție a energiei electrice pe baza de sursă fotovoltaică în comuna Pănet, județul Mureș</t>
  </si>
  <si>
    <t>Realizare capacități de producere a energiei electrice din surse solare în comuna Roşia</t>
  </si>
  <si>
    <t>Construire parc fotovoltaic 150kWp  pentru autoconsum</t>
  </si>
  <si>
    <t>Instalatie fotovoltaica dn-grid cu putere instalata de 100,08 kWp-,in comuna Ruscova</t>
  </si>
  <si>
    <t>Capacități de producere energie din surse regenerabile de energie pentru consum propriu în orașul Flămânzi</t>
  </si>
  <si>
    <t>Eealizare capacități de producere a energiei electrice din surse solare în orașul Lipova</t>
  </si>
  <si>
    <t>Realizarea de capacități noi de producere a energiei electrice din surse solare pentru autoconsum în comuna Acățari, județul Mureș</t>
  </si>
  <si>
    <t>Construire instalație fotovoltaică sat Vizantea-Mănăstirească, comuna Vizantea-Livezi</t>
  </si>
  <si>
    <t>Realizare capacități de producere a energiei electrice din surse solare în comuna Vetiș</t>
  </si>
  <si>
    <t>Construire parc fotovoltaic 182kWp  pentru autoconsum</t>
  </si>
  <si>
    <t>Construire parc fotovoltaic 250 kWp  pentru autoconsum, comuna Topraisar, judetul Constanta</t>
  </si>
  <si>
    <t>Realizarea capacităților noi de producere a energiei electrice din surse solare pentru autoconsum, în comuna Petrești, județul Satu Mare</t>
  </si>
  <si>
    <t>Infiintare parc fotovoltaic in comuna Ardusat, judetul Maramures</t>
  </si>
  <si>
    <t>Capacitati de producere energie din surse regenerabile de energie pentru consum propriu in comuna Frumuseni, judetul Arad</t>
  </si>
  <si>
    <t xml:space="preserve">Construire centrală fotovoltaică (prosumator) Vidra </t>
  </si>
  <si>
    <t>Infiintarea de noi capacităţi de producere a energiei electrice produsă din surse regenerabile pentru autoconsum - parc fotovoltaic, comuna Danesti, judetul Gorj</t>
  </si>
  <si>
    <t>Infiintare capacitate de producere a energiei electrice produsa din surse regenerabile pentru autoconsum in cadrul UAT Pades, judetul Gorj</t>
  </si>
  <si>
    <t>Infiintare capacitate de producere a energiei electrice produsa din surse regenerabile pentru autoconsum in cadrul UAT Roşia de Amaradia, judetul Gorj</t>
  </si>
  <si>
    <t>Centrală electrică fotovoltaică în comuna Băsești, județul Maramureș</t>
  </si>
  <si>
    <t>Parc fotovoltaic in comuna Grosi, judetul Maramures</t>
  </si>
  <si>
    <t>Construirea de noi capacități de producere a energiei electrice produsă din surse regenerabile de energie solară pentru autoconsum în comuna Vețel, județul Hunedoara</t>
  </si>
  <si>
    <t>Realizarea capacității de producere a energiei electrice din surse solare în orașul Cristuru Secuiesc</t>
  </si>
  <si>
    <t>Realizare capacitati de producere a energiei electrice din surse solare in comuna Turţ</t>
  </si>
  <si>
    <t>Parc fotovoltaic Etapa I</t>
  </si>
  <si>
    <t>Infiintare parc fotovoltaic in comuna Rieni judetul Bihor</t>
  </si>
  <si>
    <t>Utilizare surse regenerabile de energie de tip solar, pentru consum propriu, cadastral 50713 in comuna Rabagani, judetul Bihor</t>
  </si>
  <si>
    <t>Construirea de noi capacități de producere a energiei electrice produsă din surse regenerabile de energie solară, pentru autoconsum în comuna Vad, județul Cluj</t>
  </si>
  <si>
    <t>Utilizarea surse regenerabile de energie de tip solar, pentru consum propriu - comuna Santău, jud Satu Mare</t>
  </si>
  <si>
    <t>Realizare capacitate de producere a energiei electrice din surse regenerabile pentru autoconsumul comunei Sacuieu, judetul Cluj</t>
  </si>
  <si>
    <t>Construire parc fotovoltaic in comuna Ciortesti, judetul Iasi</t>
  </si>
  <si>
    <t>Realizarea de capacități noi de producere a energiei electrice din surse solare pentru autoconsum în comuna Bereni, județul Mureș</t>
  </si>
  <si>
    <t>Înființarea unei capacități de producție a energiei electrice din sursa solară pentru acoperirea consumului propriu în comuna giroc, județul timiș</t>
  </si>
  <si>
    <t>Dezvoltarea unei centrale fotovoltaice pentru producerea de energie electrică din surse regenerabile în vederea asigurării autoconsumului pentru Universitatea Ovidius din Constanta</t>
  </si>
  <si>
    <t>Sistem de producere a energiei electrice din surse regenerabile de tip solar - comuna Pausesti jud. Valcea</t>
  </si>
  <si>
    <t xml:space="preserve">Construire centrală fotovoltaică (prosumator) Mănăstirea Zamfira </t>
  </si>
  <si>
    <t>Construire centrală fotovoltaică (prosumator) Mănăstirea Zamfira dotata cu statie de reincarcare pentru masini electrice</t>
  </si>
  <si>
    <t>Capacităţi de producere energie din surse regenerabile de energie, pentru consum propriu în comuna Almașu, judeţul Sălaj</t>
  </si>
  <si>
    <t>Construirea de noi capacități de producere a energiei electrice produsă din surse regenerabile de energie solară pentru autoconsum în comuna Birda, județul Timis</t>
  </si>
  <si>
    <t>Construire centrala electrica fotovoltaica in comuna Fitionesti, judetul Vrancea, cu puterea instalata de 0,2 MW</t>
  </si>
  <si>
    <t>Realizare noi capacități de producere a energiei electrice produse din surse regenerabile pentru autoconsum - comuna Belinț, județul Timiș</t>
  </si>
  <si>
    <t>Construirea unui parc fotovoltaic în comuna Joseni, județul Harghita</t>
  </si>
  <si>
    <t>Infiintarea de noi capacităţi de producere a energiei electrice produsă din surse regenerabile pentru autoconsum - parc fotovoltaic, comuna Berlesti, judetul Gorj</t>
  </si>
  <si>
    <t>Realizare noi capacități de producere a energiei electrice produse din surse regenerabile pentru autoconsum - comuna Jamu Mare, județul Timiș</t>
  </si>
  <si>
    <t>Centrală electrică fotovoltaică pentru autoconsum de 162kWp</t>
  </si>
  <si>
    <t>Înființare centrală fotovoltaică tip prosumator în comuna Mircea Vodă, județul Constanța”</t>
  </si>
  <si>
    <t>Înființarea unei capacități de producție a energiei electrice din sursă solară pentru acoperirea consumului propriu în comuna Noslac, judetul Alba</t>
  </si>
  <si>
    <t>Realizarea de noi capacitati de producere a energiei electrice din surse solare in comuna Danciulesti, judetul Gorj</t>
  </si>
  <si>
    <t>Sprijinirea investițiilor în noi capacități de producere a energiei electrice produsă din surse regenerabile pentru autoconsum pentru U.A.T. Comuna Frasinet, județul Calarasi</t>
  </si>
  <si>
    <t>Dezvoltarea unei centrale fotovoltaice pentru producerea de energie electrică din surse regenerabile în vederea asigurării autoconsumului îm comuna Bonțida, județul Cluj</t>
  </si>
  <si>
    <t xml:space="preserve">Dezvoltarea unei centrale fotovoltaice pentru producerea de energie electrică din surse regenerabile în vederea asigurării autoconsumului pentru comuna Berceni, județul Ilfov  </t>
  </si>
  <si>
    <t>Construire parc fotovoltaic (C.E.F.) la nivelul orașului Hațeg</t>
  </si>
  <si>
    <t>Centrala electrica fotovoltaica (CEF) pentru consum propriu al UAT Periş</t>
  </si>
  <si>
    <t xml:space="preserve">Centrala fotovoltaica de producere a energiei electrice din conversia energiei solare, pentru autoconsum, in localitatea Ciurbesti,  comuna Miroslava, judetul Iasi  </t>
  </si>
  <si>
    <t>Dezvoltarea unei centrale  fotovoltaice pentru producerea de energie electrică din surse regenerabile în vederea asigurării autoconsumului pentru Institutul Național de Cercetare-Dezvoltare în Construcții, Urbanism și Dezvoltare Teritorială Durabilă "URBAN-INCERC”</t>
  </si>
  <si>
    <t>Înființarea unei capacități de producție a energiei electrice din sursă solară pentru acoperirea consumului propriu în comuna Sântămăria-Orlea, județul Hunedoara</t>
  </si>
  <si>
    <t>Realizare capacități de producere a energiei electrice din surse solare în comuna Mărtinești</t>
  </si>
  <si>
    <t>Realizare capacitate de producere a energiei electrice din sursă regenerabilă solară, pentru consumul propriu al comunei Băcia, jud. Hunedoara</t>
  </si>
  <si>
    <t>Eficientizarea consumului de energie electrica la uat comuna Vanatori, jud. Mures prin instalare de panouri fotovoltaice cu puterea de 390 kWp</t>
  </si>
  <si>
    <t>Construire centrală fotovoltaică (prosumator) 23 August dotată cu stație de reîncărcare pentru mașini electrice</t>
  </si>
  <si>
    <t>Construire centrală fotovoltaică (prosumator) Ciorogarla-Samurcasesti dotata cu statie de reincarcare pentru masini electrice</t>
  </si>
  <si>
    <t>Construire centrală fotovoltaică (prosumator) Gagu</t>
  </si>
  <si>
    <t>Realizare parc fotovoltaic în orașul Chitila</t>
  </si>
  <si>
    <t>Instalarea unei noi capacitati de producere a energiei electrice din surse solare cu o capacitate de 80 kW la Manastirea Buciumeni</t>
  </si>
  <si>
    <t>Infiintare parc fotovoltaic comuna Ostra, judetul Suceava</t>
  </si>
  <si>
    <t>Construire parc fotovoltaic la nivelul comunei Dodesti</t>
  </si>
  <si>
    <t>Realizare capacitate de producere a energiei electrice din sursa regenerabila solara, pentru consumul propriu al comunei Rau de Mori, judetul Hunedoara</t>
  </si>
  <si>
    <t>Realizare noi capacități de producere a energiei electrice produse din surse regenerabile pentru autoconsum - comuna Săcălaz, județul Timiș</t>
  </si>
  <si>
    <t>Infiintare parc fotovoltaic consum propriu orasul Valenii de Munte, judetul Prahova</t>
  </si>
  <si>
    <t>Sprijinirea investițiilor în noi capacități de producere a energiei electrice produsă din surse regenerabile pentru autoconsum</t>
  </si>
  <si>
    <t xml:space="preserve">Înființarea unei capacități de producție a energiei electrice din sursa solară pentru acoperirea consumului propriu în comuna Valea Lungă, județul Alba </t>
  </si>
  <si>
    <t>Infiintare parc fotovoltaic si sisteme fotovoltaice pentru comuna Sintea Mare, judetul Arad</t>
  </si>
  <si>
    <t>Realizare capacitati de producere a energiei electrice din surse solare in comuna Guşoeni</t>
  </si>
  <si>
    <t>Capacitati de producere a energiei electrice produsa din surse regenerabile pentru autoconsum in comuna Cristesti, judetul Mures</t>
  </si>
  <si>
    <t>Dezvoltarea unei centrale fotovoltaice pentru producerea de energie electrică din surse regenerabile în vederea asigurării autoconsumului pentru Universitatea de Vest din Timisoara, jud. Timiș</t>
  </si>
  <si>
    <t xml:space="preserve">Infiintare centrala fotovoltaica comuna Maicanesti judetul Vrancea </t>
  </si>
  <si>
    <t xml:space="preserve">Realizare capacități de producere a energiei electrice din surse solare în comuna Hărău </t>
  </si>
  <si>
    <t>Infiintare unitate de producere a energiei electrice din surse regenerabile pentru autoconsum</t>
  </si>
  <si>
    <t xml:space="preserve">Realizare capacități de producere a energiei electrice din surse solare în comuna Fieni </t>
  </si>
  <si>
    <t>Dezvoltarea unei centrale fotovoltaice pentru producerea de energie electrică din surse regenerabile în vederea asigurării autoconsumului în Rădăuți, județul Suceava</t>
  </si>
  <si>
    <t xml:space="preserve">Realizare capacități de producere a energiei electrice din surse solare în comuna Căuaș </t>
  </si>
  <si>
    <t xml:space="preserve">Dezvoltarea unei centrale fotovoltaice pentru producerea de energie electrică din surse regenerabile în vederea asigurării autoconsumului pentru comuna Negreni, județul Cluj  </t>
  </si>
  <si>
    <t xml:space="preserve">Dezvoltarea unei centrale fotovoltaice pentru producerea de energie electrică din surse regenerabile în vederea asigurării autoconsumului în orașul Moldova Nouă, județul Caraș-Severin  </t>
  </si>
  <si>
    <t xml:space="preserve">Dezvoltarea unei centrale fotovoltaice pentru producerea de energie electrica din surse regenerabile in vederea asigurarii autoconsumului in comuna Stolniceni-Prăjescu, judetul Iași  </t>
  </si>
  <si>
    <t>Utilizarea energiei din surse regenerabile la nivelul comunei Pietroasele, judetul Buzau</t>
  </si>
  <si>
    <t>Realizarea unei capacitati noi de producere energie electrica din surse solare pentru autoconsum în comuna Ruginoasa, judetul Neamt</t>
  </si>
  <si>
    <t>Eficientizarea consumului de energie electrica la uat comuna Smeeni, jud. Buzau prin instalare de panouri fotovoltaice cu puterea de 386 kW</t>
  </si>
  <si>
    <t>Infiintare capacitate de producere a energiei electrice produsa din surse regenerabile pentru autoconsum in cadrul UAT Vrata, judetul Mehedinti</t>
  </si>
  <si>
    <t>Infiintare parc fotovoltaic in localitatea General Berthelot, judetul Hunedoara</t>
  </si>
  <si>
    <t>eficientizarea consumului de energie electrica la uat comuna bunesti, jud. brasov prin instalare de panouri fotovoltaice cu puterea de 300 kw</t>
  </si>
  <si>
    <t>Dezvoltarea unei centrale fotovoltaice pentru producerea de energie electrică din surse regenerabile în vederea asigurării autoconsumului în comuna Gârbou, județul Sălaj</t>
  </si>
  <si>
    <t>Eficientizarea consumului de energie electrica la uat comuna Visina, jud. Olt prin instalare de panouri fotovoltaice cu puterea de 300 kW</t>
  </si>
  <si>
    <t>Realizare parc fotovoltaic pentru autoconsum - comuna Semlac</t>
  </si>
  <si>
    <t>Construire centrală fotovoltaică (prosumator) studina dotata cu statie de reincarcare pentru masini electrice</t>
  </si>
  <si>
    <t>Înființarea unei capacități de producție a energiei electrice din sursa solară pentru acoperirea consumului propriu în comuna Cergău, județul Alba</t>
  </si>
  <si>
    <t>Realizare noi capacități de producere a energiei electrice produse din surse regenerabile pentru autoconsum comuna Găvojdia, județul Timiș</t>
  </si>
  <si>
    <t>Realizarea de capacități noi de producere a energiei electrice din surse solare pentru autoconsum în comuna Crăciunești județul Mureș</t>
  </si>
  <si>
    <t>Eficientizarea consumului de energie electrica la uat comuna Bunesti, jud. Brasov prin instalare de panouri fotovoltaice cu puterea de 300 kW</t>
  </si>
  <si>
    <t>Eficientizarea consumului de energie electrica la uat comuna Dumbrava, jud. Prahova prin instalare de panouri fotovoltaice cu puterea de 150 kW</t>
  </si>
  <si>
    <t>Înființarea unei capacități de producție a energiei electrice din sursa solară pentru acoperirea consumului propriu în comuna Doștat, județul Alba</t>
  </si>
  <si>
    <t>Dezvoltarea unei centrale fotovoltaice pentru producerea de energie electrică din surse regenerabile în vederea asigurării autoconsumului în comuna Bălan, județul Sălaj</t>
  </si>
  <si>
    <t>Măsuri de producere a energiei din surse regenerabile destinate autoritățilot publice, pentru consum propriu - construire parc fotovoltaic</t>
  </si>
  <si>
    <t>Capacități de producere energiei din surse regenerabile de energie pentru consum propiu în orașul Potcoava, județul Olt</t>
  </si>
  <si>
    <t>Realizare parc fotovoltaic în comuna Bretea Română, județul Hunedoara, pentru autoconsum</t>
  </si>
  <si>
    <t xml:space="preserve">Dezvoltarea unei centrale fotovoltaice pentru producerea de energie electrica din surse regenerabile in vederea asigurarii autoconsumului in comuna Coltău, judetul Maramureș  </t>
  </si>
  <si>
    <t>Infiintarea unei capacitati de producție a energiei electrice din sursa solară pentru acoperirea consumului propriu în comuna Sibot, județul Alba</t>
  </si>
  <si>
    <t>Înființarea unei capacități de producție a energiei electrice din sursa solară pentru acoperirea consumului propriu în comuna Câlnic, județul Alba</t>
  </si>
  <si>
    <t xml:space="preserve">Dezvoltarea unei centrale fotovoltaice pentru producerea de energie electrică din surse regenerabile în vederea asigurării autoconsumului în municipiul Turda, județul Cluj  </t>
  </si>
  <si>
    <t xml:space="preserve">Dezvoltarea unei centrale fotovoltaice pentru producerea de energie electrică din surse regenerabile în vederea asigurării autoconsumului pentru comuna Sânandrei, județul Timiş  </t>
  </si>
  <si>
    <t>Utilizare surse regenerabile de energie de tip solar, pentru consum propriu-comuna Tileagd, jud. Bihor</t>
  </si>
  <si>
    <t>Infiintare parc fotovoltaic pentru consumul propriu al comunei Dragesti din judetul Bihor</t>
  </si>
  <si>
    <t>Infiintare capacitate de producere a energiei electrice produsa din surse regenerabile pentru autoconsum in cadrul UAT Godinesti, judetul Gorj</t>
  </si>
  <si>
    <t>Infiintare capacitate de producere a energiei electrice produsa din surse regenerabile pentru autoconsum in cadrul UAT Bumbesti-Pitic, judetul Gorj</t>
  </si>
  <si>
    <t>Înființare parc fotovoltaic pentru autoconsum, în comuna Dumbrava, județul Mehedinţi</t>
  </si>
  <si>
    <t>Capacitati de producere energie din surse regenerabile de energie, pentru consum propriu in comuna Rusanesti, judetul Olt</t>
  </si>
  <si>
    <t>Construire parc fotovoltaic pentru consum propriu oras Rovinari</t>
  </si>
  <si>
    <t xml:space="preserve">Construire centrală fotovoltaică (prosumator) Mănăstirea Turnu </t>
  </si>
  <si>
    <t>Construirea unui parc fotovoltaic pentru autoconsum, beneficiar Primăria Comunei Grădiștea, județul călărași</t>
  </si>
  <si>
    <t>Instalarea unei noi capacitati de producere a energieielectrice din surse solare cu o capacitate de minim 200 kW in comuna Pestera</t>
  </si>
  <si>
    <t xml:space="preserve">Construire centrală fotovoltaică (prosumator) Pantelimon </t>
  </si>
  <si>
    <t>Sprijinirea investitiilor in noi capacitati de producere a energiei electrice produsa in surse regenerabile pentru autoconsum - construire centrala electrica fotovoltaica comuna Beidaud, judetul Tulcea</t>
  </si>
  <si>
    <t>Infiintare centrala fotovoltaica comuna Tulnici, judet Vrancea</t>
  </si>
  <si>
    <t>Centrala fotovoltaica în comuna Cosâmbești, judetul Ialomita</t>
  </si>
  <si>
    <t>Amenajare parc fotovoltaic în comuna Dragușeni, județul Suceava</t>
  </si>
  <si>
    <t>Construireaa unei unități de producere a energiei electrice din surse regenerabile în vederea compensării consumului propriu, în comuna Frumosu, județul Suceava</t>
  </si>
  <si>
    <t>Înființare parc fotovoltaic în comuna Timisesti, judetul Neamt</t>
  </si>
  <si>
    <t>Parc fotovoltaic pentru consum propriu, UAT Cristesti, judetul Iasi</t>
  </si>
  <si>
    <t>Realizarea unei capacitati noi de producere energie electrica din surse solare pentru autoconsum în comuna Draganesti, judetul Neamt</t>
  </si>
  <si>
    <t>Infiintare parc fotovoltaic in municipiul Beius județul Bihor</t>
  </si>
  <si>
    <t>Înființare parc fotovoltaic în comuna Victoria, județul Iași</t>
  </si>
  <si>
    <t>Realizare noi capacități de producere a energiei electrice produse din surse regenerabile pentru autoconsum - comuna Totești, județul Hunedoara</t>
  </si>
  <si>
    <t>Infiintare capacitate de producere a energiei electrice produsa din surse regenerabile pentru autoconsum in cadrul UAT Gruia, judetul Mehedinti</t>
  </si>
  <si>
    <t>Capacitati de producere energie din surse regenerabile de energie, pentru consum propriu in comuna Alexandru Odobescu,  județul Calarasi</t>
  </si>
  <si>
    <t>Realizarea de capacități noi de producere a energiei electrice din surse solare pentru autoconsum în orașul Sovata, județul Mureș</t>
  </si>
  <si>
    <t>Realizare capacitate de producere a energiei electrice din sursa regenerabila solara,pentru consumul propriu al comunei Ilia, judetul Hunedoara</t>
  </si>
  <si>
    <t>Construire centrala electrica fotovoltaica comuna Belciugatele,  județul Calarasi</t>
  </si>
  <si>
    <t>Amplasare panouri fotovoltaice pentru producție proprie în comuna Daia-Română, județul Alba</t>
  </si>
  <si>
    <t>Realizarea de capacități noi de producere a energiei electrice din surse solare pentru autoconsum în comuna Sântana de Mureș, județul Mureș</t>
  </si>
  <si>
    <t>Capacitati de producere energie din surse regenerabile de energie, pentru consum propriu in comuna Stroesti, judetul Valcea</t>
  </si>
  <si>
    <t>Eficientizarea consumului de energie electrica la uat comuna Jupanesti, jud. Gorj prin instalare de panouri fotovoltaice cu puterea de 150 kWp</t>
  </si>
  <si>
    <t>Sprijin pentru producția de energie electrică pentru autoconsum in orasul Jimbolia</t>
  </si>
  <si>
    <t>Înființare parc fotovoltaic în comuna Budureasa, județul Bihor</t>
  </si>
  <si>
    <t>Instalarea unei noi capacități de producere a energiei electrice din surse solare cu o capacitate de minim 300 kW la Arhiepiscopia Sucevei si Radautilor</t>
  </si>
  <si>
    <t>Construire centrală fotovoltaică (prosumator) Ciorogarla- Samurcasesti</t>
  </si>
  <si>
    <t>Instalare sistem de conversie a energiei solare în energie electrică cu panouri fotovoltaice amplasate pe sol în incinta Centrului Național de Perfecționare a Pregătirii pentru Managementul Situațiilor de Urgență Ciolpani - U.M. 0490</t>
  </si>
  <si>
    <t>Infiintarea de noi capacităţi de producere a energiei electrice produsă din surse regenerabile pentru autoconsum - parc fotovoltaic, comuna Vladimir, judetul Gorj</t>
  </si>
  <si>
    <t>Înființarea unei capacități de producție a energiei electrice din sursa solară pentru acoperirea consumului propriu în comuna Cenei, județul Timiș</t>
  </si>
  <si>
    <t>Înființare sistem de producere energie electrică cu panouri fotovoltaice, pentru consum propriu, UAT comuna Corni, județul Botoșani</t>
  </si>
  <si>
    <t>Capacități de producere energie din surse regenerabile de energie, pentru consum propriu în comuna Lunca, județul Botoșani</t>
  </si>
  <si>
    <t>Înființare parc fotovoltaic în comuna Doba, județul Satu Mare</t>
  </si>
  <si>
    <t>Realizare noi capacități de producere a energiei electrice produse din surse regenerabile pentru autoconsum - comuna Peștisu Mic, județul Hunedoara</t>
  </si>
  <si>
    <t>Înființarea unei capacități de producție a energiei electrice din sursa solară pentru acoperirea consumului propriu în comuna Bucovăț, judetul Timiș</t>
  </si>
  <si>
    <t>Înființarea unei capacități de producție a energiei electrice din sursă solară pentru acoperirea consumului propriu al comunei Checea</t>
  </si>
  <si>
    <t>Construire centrală fotovoltaică (prosumator) Dobrotești dotată cu stație de reîncărcare pentru mașini electrice</t>
  </si>
  <si>
    <t>Yes, 2024</t>
  </si>
  <si>
    <t>A call for proposals related to the investment was launched by the Ministry of Energy on  February 1, 2024, with the deadline for submitting proposals set for July 1, 2027.
By the end of 2024, a total of 10 projects were submitted, of which 1 project was withdrawn by the applicant. 
The funding requested from the Modernisation Fund for the remaining 9 projects amounts to approximately EUR 271 million. 
During 2024, evaluation and selection stage was completed for the 9 remaining projects, resulting in the rejection of 3 projects and the approval of 6 projects as eligible for financing under the scheme. 
By the end of 2024, financing contracts had been signed for 5 of the 6 eligible projects, while the last project was in the pre-contracting stage.</t>
  </si>
  <si>
    <t>A call for proposals related to the investment was launched by the Rural Investments Financing Agency on November 20, 2023, with the deadline for submitting proposals set for February 15, 2024.
By the closing date of the call, a total of 1346 projects were submitted, of which 16 projects were withdrawn by the applicants.
During 2024, the evaluation and selection stage of the remaining 1330 projects was completed, resulting in the approval of 645 projects as eligible for financing under the scheme.
In December 2024, the contracting stage has begun, a number of 423 financing contracts, amounting to a total funding request from the Modernisation Fund of approximately EUR  78,5 million, beeing signed by December 31, 2024.</t>
  </si>
  <si>
    <t>A call for proposals related to the investment was launched by the Ministry of Energy on April 25, 2024, with the deadline for submitting proposals set for August 22, 2024.
By the closing date of the call, a total of 334 projects were submitted, of which 5 projects were withdrawn by the applicants.
The funding requested from the Modernisation Fund for the remaining 329 projects amounts to approximately 104 million euros.
The evaluation and selection stage for the submitted projects was not initiated by the end of 2024, and as such, no financing contract was signed by December 31, 2024.</t>
  </si>
  <si>
    <t>A call for proposals related to the investment was launched by the Ministry of Energy on October 11, 2022, with the deadline for submitting proposals set for June 30, 2024.
By the closing date of the call, a total of 124 projects were submitted, of which 34 projects were submitted during 2024, amounting to a total requested funding of approximately EUR 2.7 billion from the Modernisation Fund.
The evaluation, selection and contracting stages of the submitted projects continued throughout 2024, during which 48 new financing contracts were signed. 
By the end of 2024 a total of 65 financing contracts were signed within the call for projects related to the investment, amounting to a total requested funding of EUR 1,102,998,910.73 from the Modernisation Fund.</t>
  </si>
  <si>
    <t>A call for proposals related to the investment was launched by the Ministry of Energy on May 30, 2024, with the deadline for submitting proposals set for July 30, 2024.
By the end of 2024, a total of 16 projects were submitted, of which 1 project was withdrawn by the applicant. 
The funding requested from the Modernisation Fund for the remaining 16 projects amounts to approximately EUR 780 million. 
During 2024, the process of evaluation and selection was completed for the 16 projects remaining projects, resulting in the rejection of 13 projects and the approval of 3 projects as eligible for contracting. 
The financing contracts for the 3 eligible projects were signed in November 2024.</t>
  </si>
  <si>
    <t xml:space="preserve">Under construction - COD 08/2026 </t>
  </si>
  <si>
    <t>No identified or expected delays in implementation</t>
  </si>
  <si>
    <t>The delays compared to the initialy estimated date are mainly due to the procurement procedure for EPCC was launched in 2023 and cancelled in 2024 due to lack of bidders. A new procurement procedure is currently underway.</t>
  </si>
  <si>
    <t>Legislative changes to the public procurement law, which have impacted the EPCC tender documentation.</t>
  </si>
  <si>
    <t>Delays in obtaining approvals/authorizations that depend on third parties outside the company's control (e.g., Transelectrica, other local authorities, etc.).</t>
  </si>
  <si>
    <t>Project Complexity: both technically and in terms of the volume and complexity of the EPCC tender documentation. Delayed Signing of the Financing Contract: The contract was signed on February 23, 2024, which impacted the completion of the commercial policy and the procurement data sheet. Delay in Tender Documentation: The documentation was delayed due to discussions with ANAP to include long-term maintenance services for the CCGT plant in the execution contract, a requirement not foreseen in the contract model approved by H.G. no. 1/2018. Uploading Documentation in SEAP: This was done on April 19, 2024, and the publication occurred on June 19, 2024, after several rounds of clarifications.Offer Submission Deadline: Initially set for October 18, 2024, it was extended until November 8, 2024, when the procedure was canceled due to the lack of offers. Clarification Requests from Bidders: These focused on the estimated CAPEX value (considered too low), the contract model, the 36-month execution period (considered too short), and other commercial conditions.  Market Research (November 8, 2024 - January 15, 2025): Analyses were conducted to adjust the estimated investment value and LTSA components, increase the contractor’s advance payment, and modify other commercial clauses. Reason for the Lack of Offers: Difficulties in human resources and rising prices in CCGT projects, as well as the limited number of EPC companies and specialized equipment manufacturers for CCGT. Modifications to Tender Documentation: The technical components were clarified in line with questions received from bidders in the previous canceled tender.</t>
  </si>
  <si>
    <t>Gas transmission pipeline Ghercești-Jitaru (including power supply, cathodic protection and fibre optic)</t>
  </si>
  <si>
    <t>No identified or expected delays in implementation - Progress made: The procurement procedure for the execution of the natural gas transmission pipeline for supplying the Mintia Power Plant (including other industrial and household consumers) was completed on 04.09.2024.</t>
  </si>
  <si>
    <t>The procurement procedure for SF, CS design services is ongoing.</t>
  </si>
  <si>
    <t>No identified or expected delays in implementation - Progress made: On 15.11.2024, the Construction Permit was obtained for "Increasing the transmission capacity of the NTS and the security of natural gas supply of the Turceni Electrocentrale Branch, Gorj County".On 15.11.2024, the Construction Permit was obtained for "Increasing the NTS transmission capacity and the security of natural gas supply of the Ișalnița Electrocentrale Branch, Dolj County".On 31.12.2024, the acquisition for archaeological studies was completed.Currently, the two tenders for the execution of works and the purchase of materials and equipment are underway.</t>
  </si>
  <si>
    <t>Addendum for Updating section 1 and art 13 of the financing contract, Notifications for updating reimbursement calendar, the activity schedule and the procurement calendar</t>
  </si>
  <si>
    <t>Addendum for Updating the activity schedule, Notifications for updating reimbursement calendar and the procurement calendar</t>
  </si>
  <si>
    <t>Notifications for updating reimbursement calendar</t>
  </si>
  <si>
    <t xml:space="preserve">Addendum for Updating the activity schedule, Notifications for updating reimbursement calendar </t>
  </si>
  <si>
    <t>For the two Works Contracts dated 02.10.2024, the Administrative Orders for starting the works, No. 1/16.12.2024, have been issued, specifying the commencement of the works execution on 08.01.2025.The subsequent Sectoral Services Contract was concluded on 05.12.2024. The contracting procedure for the archaeological research of the 22 archaeological sites is currently in progress. According to the activity schedule, there are no delays in implementation.</t>
  </si>
  <si>
    <t xml:space="preserve">Addendum for correcting material errors, Addendum for the inclusion of a new section at art 7, Notification for updating reimbursement calendar </t>
  </si>
  <si>
    <t xml:space="preserve">An announcement was published on the website of the Ministry of Energy regarding the Request for Expressions of Interest for Investments in
investments in hydrogen production and its use in industrial applications from the Modernization Fund
The draft of the state aid scheme  with the objective of supporting investments in building capacities for the production of green hydrogen in electrolysis facilities and storage facilities for industrial consumers was published on the on the website of the Ministry of Energy and the interest parties were invited to send any requests for clarification, proposals for additions and amendments. 
</t>
  </si>
  <si>
    <t xml:space="preserve">Completed   </t>
  </si>
  <si>
    <t xml:space="preserve">March-April 2024 - Request for Expressions of Interest
August - September 2024 - public consultation of  the draft of the state aid measure 
</t>
  </si>
  <si>
    <t xml:space="preserve">Expressions of Interest - 22 questionnaires received
Public consultation of the state aid scheme - 5
</t>
  </si>
  <si>
    <t xml:space="preserve">Entreprises from industry /renewable energy field 
</t>
  </si>
  <si>
    <t>Building capacities for the production of green hydrogen in water electrolysis plants for industrial consumers</t>
  </si>
  <si>
    <t xml:space="preserve">According to the provisions of PNIESC, development and use of the technical-economic potential of renewables in the National Energy System (SEN) depends on the development of storage capacities and technologies for the injection of green hydrogen in the form of synthesis gas, as well as the use of green hydrogen in industrial processes.
From the perspective of the energy potential from renewable sources, Romania chose to develop the use of hydrogen in industrial processes, in the context where natural gas represents 34% of the energy mix currently used in the industrial sector, and replacing it with green hydrogen from renewable sources or with a low content of carbon (e.g. from nuclear) is an important way for supporting the decarbonization process. </t>
  </si>
  <si>
    <t xml:space="preserve">Regarding the Expressions of Interest, 22 completed questionnaires were received from 19 potential beneficiaries. 
The questionnaires received were analyzed, and it was found that 1 expression of interest aims at the production of hydrogen through the pyrolysis of methane (OMV Petrom - Neptun Deep), 2 expressions of interest aim at the production of hydrogen through the electrolysis of brine (Chimcomplex - Onești and Râmnicu Vâlcea), the rest of the expressions of interest (19) aim at the production of hydrogen through the electrolysis of water using energy from renewable energy sources - 18 of them using electrolysis with polymer membrane electrolyte (PEM) technology and 1 using alkaline electrolysis technology (alkaline electrolyte and diaphragm) (ALK). Most of the potential beneficiaries stated that they are considering applying for both investment aid (CAPEX) and operational aid (OPEX) through the Modernization Fund. Regarding feasibility studies, 14 respondents reported that they have ongoing or already completed studies. With regard to the approvals, permits, agreements, authorizations and certificates required according to the national legislation in force, 7 respondents already started the necessary procedures.
As regards the public consultation of the state aid scheme, requests for additions/amendments/clarifications were received from several interested parties (one of which was received from the Romanian Association for Wind Energy and the Photovoltaic Industry Association of Romania, associations representing manufacturers, developers, service providers and equipment suppliers in the renewable energy sector). 
</t>
  </si>
  <si>
    <t>Throughout 2023–2024, multiple discussions were held, both in person and online, with potential beneficiaries regarding the investments they plan to implement. In August 2024, the State Aid Scheme for supporting the production of advanced biofuels was published for public consultation on the Ministry of Energy’s website, and in December 2024, it was was approved and published.</t>
  </si>
  <si>
    <t>Online and in person at the headquarters of the Ministry of Energy</t>
  </si>
  <si>
    <t>They are the enterprises (micro-enterprises, small, medium-sized enterprises and large enterprises, including newly established enterprises), legally established and registered with ONRC in Romania, waiming to carry out investments in the production of advanced biofuels.</t>
  </si>
  <si>
    <t>The applicants have expressed their interest in developing investment projects in the advanced biofuels sector, aiming to construct a production facility for second-generation bioethanol (a blending component for gasoline), as well as plants for the production of SAF/HVO (sustainable fuels for aviation and diesel). The implementation of these facilities is expected to result in an annual production capacity of approximately 50,000 tonnes of bioethanol and 90,000 to 130,000 tonnes of SAF/HVO. The total estimated value of such a facility is at least EUR 260 million.</t>
  </si>
  <si>
    <t>Responses were received from 7 potential applicants.</t>
  </si>
  <si>
    <r>
      <rPr>
        <b/>
        <sz val="11"/>
        <color theme="1"/>
        <rFont val="Arial Narrow"/>
        <family val="2"/>
      </rPr>
      <t>Key program 8</t>
    </r>
    <r>
      <rPr>
        <sz val="11"/>
        <color theme="1"/>
        <rFont val="Arial Narrow"/>
        <family val="2"/>
      </rPr>
      <t xml:space="preserve"> - Support for advanced biofuels production projects</t>
    </r>
  </si>
  <si>
    <r>
      <rPr>
        <b/>
        <sz val="11"/>
        <color theme="1"/>
        <rFont val="Arial Narrow"/>
        <family val="2"/>
      </rPr>
      <t>Key program 1</t>
    </r>
    <r>
      <rPr>
        <sz val="11"/>
        <color theme="1"/>
        <rFont val="Arial Narrow"/>
        <family val="2"/>
      </rPr>
      <t xml:space="preserve"> - Supporting investments in the development of electricity storage capacities (batteries) for public institutions that have received financing under MF 2023-1 RO 0-003 and MF 2024-2 RO 0-002 investments</t>
    </r>
  </si>
  <si>
    <r>
      <rPr>
        <b/>
        <sz val="11"/>
        <color theme="1"/>
        <rFont val="Arial Narrow"/>
        <family val="2"/>
      </rPr>
      <t>Key program 1</t>
    </r>
    <r>
      <rPr>
        <sz val="11"/>
        <color theme="1"/>
        <rFont val="Arial Narrow"/>
        <family val="2"/>
      </rPr>
      <t xml:space="preserve"> - Supporting investments in new production capacities of electricity produced from renewable sources - solar, wind and hydro for the self-consumption of public institutions with energy storage capacities (batteries) included</t>
    </r>
  </si>
  <si>
    <r>
      <rPr>
        <b/>
        <sz val="11"/>
        <color theme="1"/>
        <rFont val="Arial Narrow"/>
        <family val="2"/>
      </rPr>
      <t>Key program 5</t>
    </r>
    <r>
      <rPr>
        <sz val="11"/>
        <color theme="1"/>
        <rFont val="Arial Narrow"/>
        <family val="2"/>
      </rPr>
      <t xml:space="preserve"> - Supporting the development of the geothermal energy supply system</t>
    </r>
  </si>
  <si>
    <r>
      <rPr>
        <b/>
        <sz val="11"/>
        <rFont val="Arial Narrow"/>
        <family val="2"/>
      </rPr>
      <t xml:space="preserve">Key program 9 - </t>
    </r>
    <r>
      <rPr>
        <sz val="11"/>
        <rFont val="Arial Narrow"/>
        <family val="2"/>
      </rPr>
      <t>Vehicle purchase and modernisation</t>
    </r>
  </si>
  <si>
    <r>
      <rPr>
        <b/>
        <sz val="11"/>
        <rFont val="Arial Narrow"/>
        <family val="2"/>
      </rPr>
      <t xml:space="preserve">Key program 9 - </t>
    </r>
    <r>
      <rPr>
        <sz val="11"/>
        <rFont val="Arial Narrow"/>
        <family val="2"/>
      </rPr>
      <t>Equipment/machinery replacement and vehicle modernisation for activities related to water and land transportation</t>
    </r>
  </si>
  <si>
    <r>
      <rPr>
        <b/>
        <sz val="11"/>
        <rFont val="Arial Narrow"/>
        <family val="2"/>
      </rPr>
      <t>Key program 9 -</t>
    </r>
    <r>
      <rPr>
        <sz val="11"/>
        <rFont val="Arial Narrow"/>
        <family val="2"/>
      </rPr>
      <t xml:space="preserve"> Recharging stations for private enterprises/ regis autonomous/public enterprises</t>
    </r>
  </si>
  <si>
    <r>
      <rPr>
        <b/>
        <sz val="11"/>
        <rFont val="Arial Narrow"/>
        <family val="2"/>
      </rPr>
      <t>Key program 9 -</t>
    </r>
    <r>
      <rPr>
        <sz val="11"/>
        <rFont val="Arial Narrow"/>
        <family val="2"/>
      </rPr>
      <t xml:space="preserve"> Recharging stations along motorways, national roads and express roads</t>
    </r>
  </si>
  <si>
    <r>
      <rPr>
        <b/>
        <sz val="11"/>
        <rFont val="Arial Narrow"/>
        <family val="2"/>
      </rPr>
      <t>Key program 9 -</t>
    </r>
    <r>
      <rPr>
        <sz val="11"/>
        <rFont val="Arial Narrow"/>
        <family val="2"/>
      </rPr>
      <t xml:space="preserve"> Pilot project for PV pannels in rail triages</t>
    </r>
  </si>
  <si>
    <r>
      <rPr>
        <b/>
        <sz val="11"/>
        <rFont val="Arial Narrow"/>
        <family val="2"/>
      </rPr>
      <t>Key program 9 -</t>
    </r>
    <r>
      <rPr>
        <sz val="11"/>
        <rFont val="Arial Narrow"/>
        <family val="2"/>
      </rPr>
      <t xml:space="preserve"> Modernisation/acquisition of substations</t>
    </r>
  </si>
  <si>
    <r>
      <rPr>
        <b/>
        <sz val="11"/>
        <rFont val="Arial Narrow"/>
        <family val="2"/>
      </rPr>
      <t>Key program 9 -</t>
    </r>
    <r>
      <rPr>
        <sz val="11"/>
        <rFont val="Arial Narrow"/>
        <family val="2"/>
      </rPr>
      <t xml:space="preserve"> Electrification of railway lines</t>
    </r>
  </si>
  <si>
    <t>Electrocentrale Craiova S.A.</t>
  </si>
  <si>
    <r>
      <rPr>
        <b/>
        <sz val="11"/>
        <color theme="1"/>
        <rFont val="Arial Narrow"/>
        <family val="2"/>
      </rPr>
      <t>Key program 5</t>
    </r>
    <r>
      <rPr>
        <sz val="11"/>
        <color theme="1"/>
        <rFont val="Arial Narrow"/>
        <family val="2"/>
      </rPr>
      <t xml:space="preserve"> - New capacities for the production of electricity and heat using natural gas in high-efficiency cogeneration (CHP) for Societatea Electrocentrale Craiova SA</t>
    </r>
  </si>
  <si>
    <t>Doicești, Dâmbovița County, Romania</t>
  </si>
  <si>
    <t>Cernavodă, Constanța County, Romania</t>
  </si>
  <si>
    <t>RoPower NUCLEAR S.A.</t>
  </si>
  <si>
    <t>S.N. Nuclearelectrica S.A.</t>
  </si>
  <si>
    <t>State aid is granted to new investments in stand-alone battery electricity storage capacities.
The implementation of the projects financeable through this state aid scheme aims to achieve a total installed electricity storage capacity of at least 1,355 MWh.
The maximum aid that can be granted may not exceed EUR 10 million per undertaking.
The maximum amount of State aid granted may not exceed EUR 110,000 per MWh of installed storage.</t>
  </si>
  <si>
    <t>Romania aims to implement energy storage solutions in batteries, particularly through the development of battery storage, planning to commission a total energy storage capacity of 1,200 MW or 2,400 MWh by 2030 and 2,000 MW by 2035, contributing to  the reduction of greenhouse gas emissions.</t>
  </si>
  <si>
    <t>pending</t>
  </si>
  <si>
    <t>17.01.2025</t>
  </si>
  <si>
    <t xml:space="preserve">online </t>
  </si>
  <si>
    <t>All interested parties (undertakings, autonomouse regies, professional association)</t>
  </si>
  <si>
    <t xml:space="preserve">Clarification on stand alone vs behind the meter storage.
Issuance of guarantee certificates for the renewabale energy.
Value of state aid granted.
A minimun of the  installed storage capacity .
Aspects related to cyber security.
</t>
  </si>
  <si>
    <r>
      <rPr>
        <b/>
        <sz val="11"/>
        <rFont val="Arial Narrow"/>
        <family val="2"/>
      </rPr>
      <t>Key program 4</t>
    </r>
    <r>
      <rPr>
        <sz val="11"/>
        <rFont val="Arial Narrow"/>
        <family val="2"/>
      </rPr>
      <t xml:space="preserve"> - Supporting investments in building capacities for the production of green hydrogen in electrolysis plants for industrial consumers</t>
    </r>
  </si>
  <si>
    <r>
      <t>Key program 1</t>
    </r>
    <r>
      <rPr>
        <sz val="11"/>
        <color theme="1"/>
        <rFont val="Arial Narrow"/>
        <family val="2"/>
      </rPr>
      <t xml:space="preserve"> - Supporting investments in the development of stand-alone capacities for the storage in batteries of electricity</t>
    </r>
  </si>
  <si>
    <r>
      <rPr>
        <b/>
        <sz val="11"/>
        <color theme="1"/>
        <rFont val="Arial Narrow"/>
        <family val="2"/>
      </rPr>
      <t>Key program 3</t>
    </r>
    <r>
      <rPr>
        <sz val="11"/>
        <color theme="1"/>
        <rFont val="Arial Narrow"/>
        <family val="2"/>
      </rPr>
      <t xml:space="preserve"> - Financial instruments to support investments in the expansion and modernization of electricity distribution networks </t>
    </r>
  </si>
  <si>
    <r>
      <rPr>
        <b/>
        <sz val="11"/>
        <color theme="1"/>
        <rFont val="Arial Narrow"/>
        <family val="2"/>
      </rPr>
      <t>Key program 3</t>
    </r>
    <r>
      <rPr>
        <sz val="11"/>
        <color theme="1"/>
        <rFont val="Arial Narrow"/>
        <family val="2"/>
      </rPr>
      <t xml:space="preserve"> - Adapting the operational capacities of SMART S.A. by modernizing and completing the car park and the fleet of intervention equipment</t>
    </r>
  </si>
  <si>
    <r>
      <rPr>
        <b/>
        <sz val="11"/>
        <color theme="1"/>
        <rFont val="Arial Narrow"/>
        <family val="2"/>
      </rPr>
      <t>Key program 5</t>
    </r>
    <r>
      <rPr>
        <sz val="11"/>
        <color theme="1"/>
        <rFont val="Arial Narrow"/>
        <family val="2"/>
      </rPr>
      <t xml:space="preserve"> - Supporting the development of the geothermal energy supply system of ELCEN</t>
    </r>
  </si>
  <si>
    <r>
      <rPr>
        <b/>
        <sz val="11"/>
        <color theme="1"/>
        <rFont val="Arial Narrow"/>
        <family val="2"/>
      </rPr>
      <t>Key program 6</t>
    </r>
    <r>
      <rPr>
        <sz val="11"/>
        <color theme="1"/>
        <rFont val="Arial Narrow"/>
        <family val="2"/>
      </rPr>
      <t xml:space="preserve"> - Unit 1 CNE Cernavodă Refurbishment</t>
    </r>
  </si>
  <si>
    <r>
      <rPr>
        <b/>
        <sz val="11"/>
        <color theme="1"/>
        <rFont val="Arial Narrow"/>
        <family val="2"/>
      </rPr>
      <t xml:space="preserve">Key program 6 </t>
    </r>
    <r>
      <rPr>
        <sz val="11"/>
        <color theme="1"/>
        <rFont val="Arial Narrow"/>
        <family val="2"/>
      </rPr>
      <t>- Romanian Small Modular Reactors (SMRs)</t>
    </r>
  </si>
  <si>
    <t>SMART S.A.
(CNTEE Transelectrica S.A.)</t>
  </si>
  <si>
    <t>ELCEN</t>
  </si>
  <si>
    <t xml:space="preserve"> Supporting investments in new production capacities of electricity produced from renewable sources - solar, wind and hydro for the self-consumption of public institutions with energy storage capacities (batteries)</t>
  </si>
  <si>
    <t>Not applicable</t>
  </si>
  <si>
    <t xml:space="preserve"> Supporting investments in the development of electricity storage capacities (batteries) for public institutions </t>
  </si>
  <si>
    <t>The measure aims to promote investments in renewable sources in order to achieve the targets set within the Integrated National Plan for Energy and Climate Change.</t>
  </si>
  <si>
    <t>Estimated date for public consultation - July 2025</t>
  </si>
  <si>
    <t>The main objective of the refurbishment project is the life time extension of the Unit 1 of Cernavoda Nuclear Power Plant for an additional 30-years cycle through reactor retubing, other equipment refurbishment and all activities necessary as per current requirements that are expected to ensure the long-term safe operation of the plant.</t>
  </si>
  <si>
    <t>Development, construction, and operation of a small modular reactor (“SMR”) nuclear power plant consisting of 6 NuScale modules of 77MWe each (462MWe), based on NuScale technology</t>
  </si>
  <si>
    <r>
      <rPr>
        <b/>
        <sz val="11"/>
        <rFont val="Arial Narrow"/>
        <family val="2"/>
      </rPr>
      <t xml:space="preserve">Key program 3 - </t>
    </r>
    <r>
      <rPr>
        <sz val="11"/>
        <rFont val="Arial Narrow"/>
        <family val="2"/>
      </rPr>
      <t>Development on the territory of Romania of the National Gas Transmission System on the Corridor Bulgaria-Romania-Hungary-Austria BRUA Phase II (*)</t>
    </r>
  </si>
  <si>
    <r>
      <rPr>
        <b/>
        <sz val="11"/>
        <rFont val="Arial Narrow"/>
        <family val="2"/>
      </rPr>
      <t>Key program 3 -</t>
    </r>
    <r>
      <rPr>
        <sz val="11"/>
        <rFont val="Arial Narrow"/>
        <family val="2"/>
      </rPr>
      <t xml:space="preserve"> Interconnection between the National Gas Transmission System of Romania and the similar gas transmission system of the Republic of Serbia, including power supply, cathodic protection and fibre optics (*)</t>
    </r>
  </si>
  <si>
    <r>
      <t xml:space="preserve">Key program 3 - </t>
    </r>
    <r>
      <rPr>
        <sz val="11"/>
        <rFont val="Arial Narrow"/>
        <family val="2"/>
      </rPr>
      <t>Timișoara - Deta - Denta - Moravița natural gas transmission pipeline (including fibre optics and power supply to cathodic protection stations)</t>
    </r>
    <r>
      <rPr>
        <b/>
        <sz val="11"/>
        <rFont val="Arial Narrow"/>
        <family val="2"/>
      </rPr>
      <t xml:space="preserve"> </t>
    </r>
    <r>
      <rPr>
        <sz val="11"/>
        <rFont val="Arial Narrow"/>
        <family val="2"/>
      </rPr>
      <t>(*)</t>
    </r>
  </si>
  <si>
    <r>
      <t xml:space="preserve">Key program 3 - </t>
    </r>
    <r>
      <rPr>
        <sz val="11"/>
        <rFont val="Arial Narrow"/>
        <family val="2"/>
      </rPr>
      <t>Investment proposal submission form for non-priority investments “Gas transmission pipeline Șăușa - Târgu Mureș”</t>
    </r>
    <r>
      <rPr>
        <b/>
        <sz val="11"/>
        <rFont val="Arial Narrow"/>
        <family val="2"/>
      </rPr>
      <t xml:space="preserve"> </t>
    </r>
    <r>
      <rPr>
        <sz val="11"/>
        <rFont val="Arial Narrow"/>
        <family val="2"/>
      </rPr>
      <t>(*)</t>
    </r>
  </si>
  <si>
    <r>
      <t xml:space="preserve">Key program 3 - </t>
    </r>
    <r>
      <rPr>
        <sz val="11"/>
        <rFont val="Arial Narrow"/>
        <family val="2"/>
      </rPr>
      <t>Gas transmission pipeline in the direction Ghergheasa-Focșani (including fibre optics and power supply to the CPS)</t>
    </r>
    <r>
      <rPr>
        <b/>
        <sz val="11"/>
        <rFont val="Arial Narrow"/>
        <family val="2"/>
      </rPr>
      <t xml:space="preserve"> </t>
    </r>
    <r>
      <rPr>
        <sz val="11"/>
        <rFont val="Arial Narrow"/>
        <family val="2"/>
      </rPr>
      <t>(*)</t>
    </r>
  </si>
  <si>
    <t>(*) Taking into account the potential amendment of Commission Implementing Regulation (EU) 2020/1001 concerning proposals for non-priority investments</t>
  </si>
  <si>
    <r>
      <rPr>
        <b/>
        <sz val="11"/>
        <color theme="1"/>
        <rFont val="Arial"/>
        <family val="2"/>
      </rPr>
      <t xml:space="preserve">General information </t>
    </r>
  </si>
  <si>
    <r>
      <t xml:space="preserve">Total investment costs/total volume of the scheme/project </t>
    </r>
    <r>
      <rPr>
        <sz val="11"/>
        <color rgb="FF00B050"/>
        <rFont val="Arial"/>
        <family val="2"/>
      </rPr>
      <t xml:space="preserve">with VAT </t>
    </r>
    <r>
      <rPr>
        <sz val="11"/>
        <rFont val="Arial"/>
        <family val="2"/>
      </rPr>
      <t>in EUR</t>
    </r>
  </si>
  <si>
    <r>
      <t xml:space="preserve">Total investment costs/total volume of the scheme/project </t>
    </r>
    <r>
      <rPr>
        <sz val="11"/>
        <color theme="5"/>
        <rFont val="Arial"/>
        <family val="2"/>
      </rPr>
      <t>without VAT</t>
    </r>
    <r>
      <rPr>
        <sz val="11"/>
        <color theme="1"/>
        <rFont val="Arial"/>
        <family val="2"/>
      </rPr>
      <t xml:space="preserve"> in EUR</t>
    </r>
  </si>
  <si>
    <r>
      <t xml:space="preserve">An assessment of the added value of the investment in terms of energy efficiency and modernisation of the energy system, including information on the following (for schemes: aggregated figures). 
</t>
    </r>
    <r>
      <rPr>
        <b/>
        <sz val="11"/>
        <color theme="1"/>
        <rFont val="Arial"/>
        <family val="2"/>
      </rPr>
      <t xml:space="preserve">Please provide explanations where needed. </t>
    </r>
  </si>
  <si>
    <t>MF 2021-2 RO 0-009</t>
  </si>
  <si>
    <t>MF 2022-1 RO 0-001</t>
  </si>
  <si>
    <t>MF 2022-1 RO 0-003</t>
  </si>
  <si>
    <t>MF 2022-1 RO 0-004</t>
  </si>
  <si>
    <t>MF 2022-1 RO 0-005</t>
  </si>
  <si>
    <t>MF 2022-1 RO 0-007</t>
  </si>
  <si>
    <t>MF 2022-1 RO 0-009</t>
  </si>
  <si>
    <t>MF 2022-1 RO 0-010</t>
  </si>
  <si>
    <t>MF 2022-1 RO 0-012</t>
  </si>
  <si>
    <t>MF 2022-1 RO 0-013</t>
  </si>
  <si>
    <t>MF 2022-1 RO 0-014</t>
  </si>
  <si>
    <t>MF 2022-1 RO 0-016</t>
  </si>
  <si>
    <t>MF 2022-1 RO 0-017</t>
  </si>
  <si>
    <t>MF 2022-1 RO 1-001</t>
  </si>
  <si>
    <t>MF 2022-1 RO 1-002</t>
  </si>
  <si>
    <t>MF 2023-1 RO 0-001</t>
  </si>
  <si>
    <t>MF 2023-1 RO 1-002</t>
  </si>
  <si>
    <t xml:space="preserve">The delays so far in contracting EPCC services were mainly due to:
- the complexity of the project, both technically and in terms of the complexity and volume of data for the EPCC tender documentation
- legislative changes in the public procurement law, with impact on the EPCC tender documentation
- additional requirements from the financing bank
- delayed deadlines in obtaining some approvals/authorizations which depend on third parties not under the control of the company (e.g. Transelectrica, other local authorities etc.)
</t>
  </si>
  <si>
    <t xml:space="preserve">The delays encountered are due to: Obtaining the government decision to initiate the expropriation procedure for the land in the corridor of the investment objective - The Order of the Minister MEAT no. 1176/16.05.2024 was issued for the approval of the technical and economic indicators and the issuance of the GD approving the expropriations; The EPCC contract will be awarded in July 2025 - the procedure report was uploaded to SICAP on 13.05.2025. </t>
  </si>
  <si>
    <t xml:space="preserve">No identified or expected delays in implementation. The contracts for technical design C1/05.01.2023 (design of Arad station), C29/08.03.2018 (Design) C 26/28.03.2024 (design of Săcălaz station) were signed. The procurement procedure for the execution of the refurbishment of the 110kv Arad and Săcălaz stations will be started after the completion of the technical projects, quarter 1 2026. The contract C1845/18.06.2025 design and execution of the line is ongoing. </t>
  </si>
  <si>
    <t>EPCCOM - The procurement procedure was finalized and the contract signed on 19.12.2024 with the winning bidder. 
The contract for consultancy services (Owner's Engineer type) for the implementation of photovoltaic parks on the slag and ash deposits related to the energy branches and on the ponds of the Mining Branch - was taken over by the company from CE Oltenia by the Assignment Contract no. 1298/CEO dated 29.08.2023</t>
  </si>
  <si>
    <t>EPCCOM - The procurement procedure was finalized and the contract signed on 19.12.2024 with the winning bidder.</t>
  </si>
  <si>
    <t>Average 19 years</t>
  </si>
  <si>
    <t>All projects are under implementation.
For some of the projects the Beneficiaries intend to initiate Addendums to the financing contracts in order to extend the implementation period .</t>
  </si>
  <si>
    <r>
      <rPr>
        <u/>
        <sz val="11"/>
        <color rgb="FF000000"/>
        <rFont val="Arial Narrow"/>
        <family val="2"/>
      </rPr>
      <t xml:space="preserve">This template for annual reports provides 3 worksheets:
</t>
    </r>
    <r>
      <rPr>
        <sz val="11"/>
        <color rgb="FF000000"/>
        <rFont val="Arial Narrow"/>
        <family val="2"/>
      </rPr>
      <t xml:space="preserve">
1. The worksheet labeled</t>
    </r>
    <r>
      <rPr>
        <i/>
        <sz val="11"/>
        <color rgb="FF000000"/>
        <rFont val="Arial Narrow"/>
        <family val="2"/>
      </rPr>
      <t xml:space="preserve"> </t>
    </r>
    <r>
      <rPr>
        <b/>
        <i/>
        <sz val="11"/>
        <color rgb="FF000000"/>
        <rFont val="Arial Narrow"/>
        <family val="2"/>
      </rPr>
      <t>'Introduction'</t>
    </r>
    <r>
      <rPr>
        <sz val="11"/>
        <color rgb="FF000000"/>
        <rFont val="Arial Narrow"/>
        <family val="2"/>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Arial Narrow"/>
        <family val="2"/>
      </rPr>
      <t>'Annual Report'</t>
    </r>
    <r>
      <rPr>
        <sz val="11"/>
        <color rgb="FF000000"/>
        <rFont val="Arial Narrow"/>
        <family val="2"/>
      </rPr>
      <t xml:space="preserve"> you will find a request for information according to </t>
    </r>
    <r>
      <rPr>
        <b/>
        <sz val="11"/>
        <color rgb="FF000000"/>
        <rFont val="Arial Narrow"/>
        <family val="2"/>
      </rPr>
      <t>Annex II of the Implementing Regulation (EU) 2020/1001</t>
    </r>
    <r>
      <rPr>
        <sz val="11"/>
        <color rgb="FF000000"/>
        <rFont val="Arial Narrow"/>
        <family val="2"/>
      </rPr>
      <t xml:space="preserve">. The requested information is categorised into 6 categories.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r>
  </si>
  <si>
    <r>
      <t>On August 9, 2022, the Notice regarding the public consultation of the Applicant's Guide - Support investments in the expansion and modernization of the electricity distribution network - Modernisation Fund was published on the Ministry of Energy website. (</t>
    </r>
    <r>
      <rPr>
        <u/>
        <sz val="11"/>
        <rFont val="Arial"/>
        <family val="2"/>
      </rPr>
      <t>https://energie.gov.ro/anunt-consultare-publica-ghidul-solicitantului-sprijin-pentru-extinderea-si-modernizarea-retelei-de-distributie-a-energiei-electrice-fondul-pentru-modernizare/</t>
    </r>
    <r>
      <rPr>
        <sz val="11"/>
        <rFont val="Arial"/>
        <family val="2"/>
      </rPr>
      <t xml:space="preserve"> )
On 11.10.2022, at 14.00, it was launched on the ME website at the address:  </t>
    </r>
    <r>
      <rPr>
        <u/>
        <sz val="11"/>
        <rFont val="Arial"/>
        <family val="2"/>
      </rPr>
      <t>https://energie.gov.ro/lansare-procedura-necompetitiva-sprijinirea-investitiilor-pentru-extinderea-si-modernizarea-retelei-de-distributie-a-energiei-electrice</t>
    </r>
    <r>
      <rPr>
        <sz val="11"/>
        <rFont val="Arial"/>
        <family val="2"/>
      </rPr>
      <t xml:space="preserve">  , the uncompetitive call for projects with deadline for submission 30.06.2024, 17.00 - Supporting investments in the expansion and modernization of the electricity distribution network.</t>
    </r>
  </si>
  <si>
    <r>
      <t xml:space="preserve">On 18 January 2024, the applicant guideline on Supporting investments in new renewable electricity generation capacity related to the call for proposals for private sector applicants under the 'Key Program 1' Renewable Energy Sources and Energy Storage from the Modernisation Fund, was published for a 30-day consultation ( </t>
    </r>
    <r>
      <rPr>
        <u/>
        <sz val="11"/>
        <rFont val="Arial"/>
        <family val="2"/>
      </rPr>
      <t>https://energie.gov.ro/anunt-consultare-publica-a-ghidul-solicitantului-privind-sprijinirea-investitiilor-in-noi-capacitati-de-producere-a-energiei-electrice-produsa-din-surse-regenerabile-pentru-autoconsum-aferent-apelului/</t>
    </r>
    <r>
      <rPr>
        <sz val="11"/>
        <rFont val="Arial"/>
        <family val="2"/>
      </rPr>
      <t xml:space="preserve"> ). </t>
    </r>
  </si>
  <si>
    <r>
      <t xml:space="preserve">On 18 January 2024, the applicant guideline on Supporting investments in new renewable electricity generation capacity for self-consumption related to the call for proposals for private sector applicants under the 'Key Program 1' Renewable Energy Sources and Energy Storage from the Modernisation Fund, was published for a 30-day consultation ( </t>
    </r>
    <r>
      <rPr>
        <u/>
        <sz val="11"/>
        <rFont val="Arial"/>
        <family val="2"/>
      </rPr>
      <t>https://energie.gov.ro/anunt-consultare-publica-a-ghidul-solicitantului-privind-sprijinirea-investitiilor-in-noi-capacitati-de-producere-a-energiei-electrice-produsa-din-surse-regenerabile-pentru-autoconsum-aferent-apelului/</t>
    </r>
    <r>
      <rPr>
        <sz val="11"/>
        <rFont val="Arial"/>
        <family val="2"/>
      </rPr>
      <t xml:space="preserve"> ).</t>
    </r>
  </si>
  <si>
    <r>
      <t xml:space="preserve">On 11.08.2023, an announcement was published on the Ministry of Eenergy website for the public consultation of the Applicant's Guide regarding the Support of investments in new production capacities of electricity produced from renewable sources for self-consumption for public institutions. The period for public consultation was 30 days from the publication of the announcement at the address: </t>
    </r>
    <r>
      <rPr>
        <u/>
        <sz val="11"/>
        <rFont val="Arial"/>
        <family val="2"/>
      </rPr>
      <t xml:space="preserve">https://energie.gov.ro/anunt-consultare-publica-a-ghidul-solicitantului-privind-sprijinirea-investitiilor-in-noi-capacitati-de-producere-a-energiei-electrice-produsa-din-surse-regenerabile-pentru-autoconsum-aferent-apelului/ </t>
    </r>
  </si>
  <si>
    <r>
      <t>On 13 September 2023, the guideline on Supporting investments in high-efficiency cogeneration in the district heating sector under Key Programme 5: "High efficiency cogeneration and modernisation of district heating networks", were published for public consultation, with a 30-day deadline. (</t>
    </r>
    <r>
      <rPr>
        <u/>
        <sz val="11"/>
        <rFont val="Arial"/>
        <family val="2"/>
      </rPr>
      <t xml:space="preserve"> https://energie.gov.ro/wp-content/uploads/2024/04/Anunt-consultare-publica-FM-PC5.pdf</t>
    </r>
    <r>
      <rPr>
        <sz val="11"/>
        <rFont val="Arial"/>
        <family val="2"/>
      </rPr>
      <t xml:space="preserve"> )</t>
    </r>
  </si>
  <si>
    <r>
      <t xml:space="preserve">On 22 April 2024, the applicant guideline on Supporting investments in high efficiency cogeneration in the district heating sector under Key Programme 5: “High efficiency cogeneration and modernisation of district heating networks” was published for public consultation. 
</t>
    </r>
    <r>
      <rPr>
        <u/>
        <sz val="11"/>
        <rFont val="Arial"/>
        <family val="2"/>
      </rPr>
      <t>https://energie.gov.ro/wp-content/uploads/2024/04/Anunt-consultare-publica-FM-PC5.pdf</t>
    </r>
    <r>
      <rPr>
        <sz val="11"/>
        <rFont val="Arial"/>
        <family val="2"/>
      </rPr>
      <t xml:space="preserve"> . 
On 07 May 2024, for the same applicant guidelines, a public debate was organised to gather feedback from the society. </t>
    </r>
  </si>
  <si>
    <r>
      <t xml:space="preserve">In January 2024 an announcement was published on the website of the Ministry of Energy  at </t>
    </r>
    <r>
      <rPr>
        <u/>
        <sz val="11"/>
        <rFont val="Arial"/>
        <family val="2"/>
      </rPr>
      <t>https://energie.gov.ro/solicitare-de-transmitere-expresii-de-interes-pentru-investitii-in-construirea-de-capacitati-de-stocare-a-energiei-finantate-din-fondul-pentru-modernizare/</t>
    </r>
    <r>
      <rPr>
        <sz val="11"/>
        <rFont val="Arial"/>
        <family val="2"/>
      </rPr>
      <t xml:space="preserve"> , regarding the request for expressions of interest for investments in developing energy storage capacities financed from Modernisation Fund. There have been submitted by the interested parties 89  investment proposals in storage capacities.
On 20 th June 2024, an Public consultation announcement was published on the website of the Ministry of Energy  at  </t>
    </r>
    <r>
      <rPr>
        <u/>
        <sz val="11"/>
        <rFont val="Arial"/>
        <family val="2"/>
      </rPr>
      <t>https://energie.gov.ro/anunt-consultare-publica-schema-de-ajutor-de-stat-si-ghidul-solicitantului-privind-sprijinirea-investitiilor-in-dezvoltarea-capacitatilor-de-stocare-a-energiei-electrice-baterii-cu-finantare-din-fon/</t>
    </r>
    <r>
      <rPr>
        <sz val="11"/>
        <rFont val="Arial"/>
        <family val="2"/>
      </rPr>
      <t>, for the State aid scheme and Applicant's guide on Supporting investments in the development of electricity storage capacities (batteries).</t>
    </r>
  </si>
  <si>
    <t xml:space="preserve">Column Y - when data was not available, a 10-year lifetime was used. </t>
  </si>
  <si>
    <t>A public consultation was not needed due to the fact that this invesment was designed to insure the buget for the projects that were subitted under the call for proposal initiated for investment MF 2023-1 RO 0-003</t>
  </si>
  <si>
    <t>On 14 March 2024 the draft of Government Decision on the approval of the general framework for the implementation and operation of the Contracts for Difference support mechanism for low-carbon technologies and the CfD Contract for State aid scheme in the form of Contracts for Difference for the production of electricity from renewable sources on-shore wind and solar photovoltaic energy was publish for public consultation was published for public consultation. On 25 March 2024 was organized a public event for launch of the Contracts for Difference (CfD) mechanism and the CfD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</si>
</sst>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0.00"/>
    <numFmt numFmtId="165" formatCode="0.00\ &quot;MWh&quot;"/>
    <numFmt numFmtId="166" formatCode="0.00\ &quot;tCO2&quot;"/>
    <numFmt numFmtId="167" formatCode="0.00\ &quot;MW&quot;\ "/>
    <numFmt numFmtId="168" formatCode="#,##0.00\ [$lei-418]"/>
    <numFmt numFmtId="169" formatCode="#,##0.00\ [$€-1]"/>
    <numFmt numFmtId="170" formatCode="0.00\ &quot;EUR/tCO2&quot;"/>
    <numFmt numFmtId="171" formatCode="0.0000\ &quot;lei/€&quot;"/>
    <numFmt numFmtId="172" formatCode="dd/mm/yyyy;@"/>
    <numFmt numFmtId="173" formatCode="0.00\ &quot;MWh/year&quot;"/>
    <numFmt numFmtId="174" formatCode="0.00\ &quot;tCO2/year&quot;"/>
    <numFmt numFmtId="175" formatCode="0\ &quot;years&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sz val="11"/>
      <name val="Calibri"/>
      <family val="2"/>
    </font>
    <font>
      <sz val="11"/>
      <color theme="1"/>
      <name val="Arial Narrow"/>
      <family val="2"/>
    </font>
    <font>
      <b/>
      <sz val="11"/>
      <color theme="1"/>
      <name val="Arial Narrow"/>
      <family val="2"/>
    </font>
    <font>
      <b/>
      <sz val="14"/>
      <color theme="1"/>
      <name val="Arial Narrow"/>
      <family val="2"/>
    </font>
    <font>
      <sz val="9"/>
      <color theme="1"/>
      <name val="Arial Narrow"/>
      <family val="2"/>
    </font>
    <font>
      <b/>
      <sz val="22"/>
      <color theme="1"/>
      <name val="Arial Narrow"/>
      <family val="2"/>
    </font>
    <font>
      <b/>
      <u/>
      <sz val="14"/>
      <name val="Arial Narrow"/>
      <family val="2"/>
    </font>
    <font>
      <sz val="11"/>
      <name val="Arial Narrow"/>
      <family val="2"/>
    </font>
    <font>
      <sz val="11"/>
      <color rgb="FF000000"/>
      <name val="Arial Narrow"/>
      <family val="2"/>
    </font>
    <font>
      <u/>
      <sz val="11"/>
      <color rgb="FF000000"/>
      <name val="Arial Narrow"/>
      <family val="2"/>
    </font>
    <font>
      <i/>
      <sz val="11"/>
      <color rgb="FF000000"/>
      <name val="Arial Narrow"/>
      <family val="2"/>
    </font>
    <font>
      <b/>
      <i/>
      <sz val="11"/>
      <color rgb="FF000000"/>
      <name val="Arial Narrow"/>
      <family val="2"/>
    </font>
    <font>
      <b/>
      <sz val="11"/>
      <color rgb="FF000000"/>
      <name val="Arial Narrow"/>
      <family val="2"/>
    </font>
    <font>
      <u/>
      <sz val="11"/>
      <color theme="10"/>
      <name val="Arial Narrow"/>
      <family val="2"/>
    </font>
    <font>
      <u/>
      <sz val="11"/>
      <color theme="1"/>
      <name val="Arial Narrow"/>
      <family val="2"/>
    </font>
    <font>
      <u/>
      <sz val="11"/>
      <name val="Arial Narrow"/>
      <family val="2"/>
    </font>
    <font>
      <b/>
      <sz val="18"/>
      <color theme="1"/>
      <name val="Arial Narrow"/>
      <family val="2"/>
    </font>
    <font>
      <b/>
      <sz val="18"/>
      <name val="Arial Narrow"/>
      <family val="2"/>
    </font>
    <font>
      <b/>
      <sz val="14"/>
      <name val="Arial Narrow"/>
      <family val="2"/>
    </font>
    <font>
      <sz val="12"/>
      <color theme="1"/>
      <name val="Arial Narrow"/>
      <family val="2"/>
    </font>
    <font>
      <sz val="12"/>
      <color theme="5"/>
      <name val="Arial Narrow"/>
      <family val="2"/>
    </font>
    <font>
      <b/>
      <sz val="11"/>
      <color theme="0"/>
      <name val="Arial Narrow"/>
      <family val="2"/>
    </font>
    <font>
      <sz val="11"/>
      <color rgb="FFFF0000"/>
      <name val="Arial Narrow"/>
      <family val="2"/>
    </font>
    <font>
      <b/>
      <sz val="11"/>
      <name val="Arial Narrow"/>
      <family val="2"/>
    </font>
    <font>
      <b/>
      <sz val="11"/>
      <color theme="1"/>
      <name val="Arial"/>
      <family val="2"/>
    </font>
    <font>
      <sz val="11"/>
      <name val="Arial"/>
      <family val="2"/>
    </font>
    <font>
      <sz val="11"/>
      <color theme="1"/>
      <name val="Arial"/>
      <family val="2"/>
    </font>
    <font>
      <b/>
      <sz val="11"/>
      <color theme="0"/>
      <name val="Arial"/>
      <family val="2"/>
    </font>
    <font>
      <sz val="11"/>
      <color rgb="FF00B050"/>
      <name val="Arial"/>
      <family val="2"/>
    </font>
    <font>
      <sz val="11"/>
      <color theme="5"/>
      <name val="Arial"/>
      <family val="2"/>
    </font>
    <font>
      <sz val="12"/>
      <name val="Arial Narrow"/>
      <family val="2"/>
    </font>
    <font>
      <u/>
      <sz val="11"/>
      <name val="Arial"/>
      <family val="2"/>
    </font>
  </fonts>
  <fills count="17">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C000"/>
        <bgColor indexed="64"/>
      </patternFill>
    </fill>
  </fills>
  <borders count="6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indexed="64"/>
      </left>
      <right/>
      <top/>
      <bottom style="medium">
        <color indexed="64"/>
      </bottom>
      <diagonal/>
    </border>
  </borders>
  <cellStyleXfs count="5">
    <xf numFmtId="0" fontId="0" fillId="0" borderId="0"/>
    <xf numFmtId="0" fontId="3" fillId="0" borderId="0"/>
    <xf numFmtId="0" fontId="4" fillId="0" borderId="0" applyNumberFormat="0" applyFill="0" applyBorder="0" applyAlignment="0" applyProtection="0"/>
    <xf numFmtId="0" fontId="10" fillId="0" borderId="0"/>
    <xf numFmtId="0" fontId="1" fillId="0" borderId="0"/>
  </cellStyleXfs>
  <cellXfs count="379">
    <xf numFmtId="0" fontId="0" fillId="0" borderId="0" xfId="0"/>
    <xf numFmtId="0" fontId="5" fillId="0" borderId="0" xfId="0" applyFont="1"/>
    <xf numFmtId="0" fontId="6" fillId="0" borderId="0" xfId="0" applyFont="1" applyAlignment="1">
      <alignment horizontal="center" vertical="center" wrapText="1"/>
    </xf>
    <xf numFmtId="0" fontId="7" fillId="0" borderId="0" xfId="0" applyFont="1" applyAlignment="1">
      <alignment vertical="center" wrapText="1"/>
    </xf>
    <xf numFmtId="0" fontId="6" fillId="0" borderId="0" xfId="0" applyFont="1" applyAlignment="1">
      <alignment vertical="center" wrapText="1"/>
    </xf>
    <xf numFmtId="0" fontId="8" fillId="0" borderId="0" xfId="0" applyFont="1" applyAlignment="1">
      <alignment horizontal="center" vertical="center" wrapText="1"/>
    </xf>
    <xf numFmtId="0" fontId="2" fillId="0" borderId="0" xfId="0" applyFont="1"/>
    <xf numFmtId="0" fontId="11" fillId="10" borderId="0" xfId="0" applyFont="1" applyFill="1"/>
    <xf numFmtId="0" fontId="11" fillId="10" borderId="35" xfId="0" applyFont="1" applyFill="1" applyBorder="1" applyAlignment="1">
      <alignment horizontal="center" vertical="top"/>
    </xf>
    <xf numFmtId="0" fontId="11" fillId="10" borderId="6" xfId="0" applyFont="1" applyFill="1" applyBorder="1" applyAlignment="1">
      <alignment horizontal="center" vertical="top"/>
    </xf>
    <xf numFmtId="0" fontId="11" fillId="10" borderId="0" xfId="0" applyFont="1" applyFill="1" applyAlignment="1">
      <alignment horizontal="center"/>
    </xf>
    <xf numFmtId="0" fontId="11" fillId="10" borderId="0" xfId="0" applyFont="1" applyFill="1" applyAlignment="1">
      <alignment vertical="top"/>
    </xf>
    <xf numFmtId="0" fontId="11" fillId="10" borderId="34" xfId="0" applyFont="1" applyFill="1" applyBorder="1" applyAlignment="1">
      <alignment horizontal="center" vertical="top"/>
    </xf>
    <xf numFmtId="0" fontId="11" fillId="10" borderId="35" xfId="0" applyFont="1" applyFill="1" applyBorder="1" applyAlignment="1">
      <alignment horizontal="left" vertical="top" wrapText="1"/>
    </xf>
    <xf numFmtId="0" fontId="11" fillId="10" borderId="35" xfId="0" applyFont="1" applyFill="1" applyBorder="1" applyAlignment="1">
      <alignment horizontal="center" vertical="top" wrapText="1"/>
    </xf>
    <xf numFmtId="169" fontId="11" fillId="10" borderId="37" xfId="0" applyNumberFormat="1" applyFont="1" applyFill="1" applyBorder="1" applyAlignment="1">
      <alignment vertical="top"/>
    </xf>
    <xf numFmtId="0" fontId="11" fillId="10" borderId="7" xfId="0" applyFont="1" applyFill="1" applyBorder="1" applyAlignment="1">
      <alignment horizontal="center" vertical="top"/>
    </xf>
    <xf numFmtId="0" fontId="11" fillId="10" borderId="6" xfId="0" applyFont="1" applyFill="1" applyBorder="1" applyAlignment="1">
      <alignment horizontal="left" vertical="top" wrapText="1"/>
    </xf>
    <xf numFmtId="0" fontId="11" fillId="10" borderId="6" xfId="0" applyFont="1" applyFill="1" applyBorder="1" applyAlignment="1">
      <alignment horizontal="center" vertical="top" wrapText="1"/>
    </xf>
    <xf numFmtId="169" fontId="11" fillId="10" borderId="27" xfId="0" applyNumberFormat="1" applyFont="1" applyFill="1" applyBorder="1" applyAlignment="1">
      <alignment vertical="top"/>
    </xf>
    <xf numFmtId="168" fontId="11" fillId="10" borderId="6" xfId="0" applyNumberFormat="1" applyFont="1" applyFill="1" applyBorder="1" applyAlignment="1">
      <alignment vertical="top"/>
    </xf>
    <xf numFmtId="0" fontId="11" fillId="10" borderId="38" xfId="0" applyFont="1" applyFill="1" applyBorder="1" applyAlignment="1">
      <alignment horizontal="center" vertical="top"/>
    </xf>
    <xf numFmtId="0" fontId="11" fillId="10" borderId="39" xfId="0" applyFont="1" applyFill="1" applyBorder="1" applyAlignment="1">
      <alignment horizontal="center" vertical="top"/>
    </xf>
    <xf numFmtId="0" fontId="11" fillId="10" borderId="39" xfId="0" applyFont="1" applyFill="1" applyBorder="1" applyAlignment="1">
      <alignment horizontal="left" vertical="top" wrapText="1"/>
    </xf>
    <xf numFmtId="0" fontId="11" fillId="10" borderId="39" xfId="0" applyFont="1" applyFill="1" applyBorder="1" applyAlignment="1">
      <alignment horizontal="center" vertical="top" wrapText="1"/>
    </xf>
    <xf numFmtId="169" fontId="11" fillId="10" borderId="40" xfId="0" applyNumberFormat="1" applyFont="1" applyFill="1" applyBorder="1" applyAlignment="1">
      <alignment vertical="top"/>
    </xf>
    <xf numFmtId="168" fontId="12" fillId="11" borderId="52" xfId="0" applyNumberFormat="1" applyFont="1" applyFill="1" applyBorder="1" applyAlignment="1">
      <alignment vertical="center"/>
    </xf>
    <xf numFmtId="4" fontId="12" fillId="11" borderId="53" xfId="0" applyNumberFormat="1" applyFont="1" applyFill="1" applyBorder="1" applyAlignment="1">
      <alignment horizontal="center" vertical="center"/>
    </xf>
    <xf numFmtId="169" fontId="12" fillId="11" borderId="54" xfId="0" applyNumberFormat="1" applyFont="1" applyFill="1" applyBorder="1" applyAlignment="1">
      <alignment vertical="center"/>
    </xf>
    <xf numFmtId="0" fontId="14" fillId="12" borderId="39" xfId="0" applyFont="1" applyFill="1" applyBorder="1" applyAlignment="1">
      <alignment horizontal="center" vertical="center" wrapText="1"/>
    </xf>
    <xf numFmtId="0" fontId="14" fillId="12" borderId="42" xfId="0" applyFont="1" applyFill="1" applyBorder="1" applyAlignment="1">
      <alignment horizontal="center" vertical="center" wrapText="1"/>
    </xf>
    <xf numFmtId="0" fontId="14" fillId="12" borderId="40" xfId="0" applyFont="1" applyFill="1" applyBorder="1" applyAlignment="1">
      <alignment horizontal="center" vertical="center" wrapText="1"/>
    </xf>
    <xf numFmtId="0" fontId="14" fillId="10" borderId="0" xfId="0" applyFont="1" applyFill="1" applyAlignment="1">
      <alignment vertical="center"/>
    </xf>
    <xf numFmtId="168" fontId="11" fillId="10" borderId="35" xfId="0" applyNumberFormat="1" applyFont="1" applyFill="1" applyBorder="1" applyAlignment="1">
      <alignment vertical="top"/>
    </xf>
    <xf numFmtId="168" fontId="11" fillId="10" borderId="39" xfId="0" applyNumberFormat="1" applyFont="1" applyFill="1" applyBorder="1" applyAlignment="1">
      <alignment vertical="top"/>
    </xf>
    <xf numFmtId="0" fontId="11" fillId="4" borderId="0" xfId="1" applyFont="1" applyFill="1" applyAlignment="1">
      <alignment horizontal="center"/>
    </xf>
    <xf numFmtId="0" fontId="11" fillId="7" borderId="0" xfId="1" applyFont="1" applyFill="1"/>
    <xf numFmtId="0" fontId="11" fillId="10" borderId="0" xfId="1" applyFont="1" applyFill="1"/>
    <xf numFmtId="0" fontId="11" fillId="0" borderId="0" xfId="1" applyFont="1"/>
    <xf numFmtId="0" fontId="11" fillId="7" borderId="0" xfId="0" applyFont="1" applyFill="1"/>
    <xf numFmtId="0" fontId="24" fillId="10" borderId="0" xfId="1" applyFont="1" applyFill="1" applyAlignment="1">
      <alignment horizontal="left" vertical="center"/>
    </xf>
    <xf numFmtId="0" fontId="25" fillId="10" borderId="0" xfId="1" applyFont="1" applyFill="1" applyAlignment="1">
      <alignment vertical="center" wrapText="1"/>
    </xf>
    <xf numFmtId="0" fontId="26" fillId="10" borderId="8" xfId="1" applyFont="1" applyFill="1" applyBorder="1" applyAlignment="1">
      <alignment horizontal="center" vertical="top"/>
    </xf>
    <xf numFmtId="0" fontId="27" fillId="10" borderId="13" xfId="1" applyFont="1" applyFill="1" applyBorder="1" applyAlignment="1">
      <alignment vertical="top" wrapText="1"/>
    </xf>
    <xf numFmtId="0" fontId="11" fillId="10" borderId="0" xfId="1" applyFont="1" applyFill="1" applyAlignment="1">
      <alignment horizontal="center"/>
    </xf>
    <xf numFmtId="0" fontId="17" fillId="4" borderId="0" xfId="1" applyFont="1" applyFill="1" applyAlignment="1">
      <alignment vertical="center" wrapText="1"/>
    </xf>
    <xf numFmtId="0" fontId="28" fillId="7" borderId="0" xfId="1" applyFont="1" applyFill="1" applyAlignment="1">
      <alignment horizontal="center" wrapText="1"/>
    </xf>
    <xf numFmtId="0" fontId="17" fillId="7" borderId="0" xfId="1" applyFont="1" applyFill="1" applyAlignment="1">
      <alignment vertical="center" wrapText="1"/>
    </xf>
    <xf numFmtId="0" fontId="23" fillId="7" borderId="0" xfId="2" applyFont="1" applyFill="1" applyAlignment="1">
      <alignment wrapText="1"/>
    </xf>
    <xf numFmtId="0" fontId="11" fillId="7" borderId="0" xfId="1" applyFont="1" applyFill="1" applyAlignment="1">
      <alignment wrapText="1"/>
    </xf>
    <xf numFmtId="0" fontId="23" fillId="7" borderId="0" xfId="2" applyFont="1" applyFill="1"/>
    <xf numFmtId="0" fontId="17" fillId="7" borderId="0" xfId="1" applyFont="1" applyFill="1"/>
    <xf numFmtId="0" fontId="11" fillId="9" borderId="0" xfId="1" applyFont="1" applyFill="1"/>
    <xf numFmtId="0" fontId="12" fillId="10" borderId="0" xfId="0" applyFont="1" applyFill="1"/>
    <xf numFmtId="0" fontId="29" fillId="10" borderId="50" xfId="0" applyFont="1" applyFill="1" applyBorder="1" applyAlignment="1">
      <alignment horizontal="center" vertical="center" wrapText="1"/>
    </xf>
    <xf numFmtId="0" fontId="29" fillId="10" borderId="0" xfId="0" applyFont="1" applyFill="1" applyAlignment="1">
      <alignment horizontal="center" vertical="center"/>
    </xf>
    <xf numFmtId="171" fontId="11" fillId="10" borderId="15" xfId="0" applyNumberFormat="1" applyFont="1" applyFill="1" applyBorder="1" applyAlignment="1">
      <alignment horizontal="center" vertical="top"/>
    </xf>
    <xf numFmtId="171" fontId="11" fillId="10" borderId="6" xfId="0" applyNumberFormat="1" applyFont="1" applyFill="1" applyBorder="1" applyAlignment="1">
      <alignment horizontal="center" vertical="top"/>
    </xf>
    <xf numFmtId="0" fontId="11" fillId="10" borderId="17" xfId="0" applyFont="1" applyFill="1" applyBorder="1" applyAlignment="1">
      <alignment horizontal="center" vertical="top"/>
    </xf>
    <xf numFmtId="0" fontId="11" fillId="10" borderId="18" xfId="0" applyFont="1" applyFill="1" applyBorder="1" applyAlignment="1">
      <alignment horizontal="center" vertical="top" wrapText="1"/>
    </xf>
    <xf numFmtId="0" fontId="11" fillId="10" borderId="18" xfId="0" applyFont="1" applyFill="1" applyBorder="1" applyAlignment="1">
      <alignment horizontal="center" vertical="top"/>
    </xf>
    <xf numFmtId="168" fontId="11" fillId="10" borderId="18" xfId="0" applyNumberFormat="1" applyFont="1" applyFill="1" applyBorder="1" applyAlignment="1">
      <alignment vertical="top"/>
    </xf>
    <xf numFmtId="169" fontId="11" fillId="10" borderId="21" xfId="0" applyNumberFormat="1" applyFont="1" applyFill="1" applyBorder="1" applyAlignment="1">
      <alignment vertical="top"/>
    </xf>
    <xf numFmtId="0" fontId="11" fillId="10" borderId="0" xfId="0" applyFont="1" applyFill="1" applyAlignment="1">
      <alignment vertical="center"/>
    </xf>
    <xf numFmtId="0" fontId="11" fillId="10" borderId="44" xfId="0" applyFont="1" applyFill="1" applyBorder="1" applyAlignment="1">
      <alignment horizontal="center" vertical="top"/>
    </xf>
    <xf numFmtId="0" fontId="11" fillId="10" borderId="31" xfId="0" applyFont="1" applyFill="1" applyBorder="1" applyAlignment="1">
      <alignment horizontal="center" vertical="top"/>
    </xf>
    <xf numFmtId="0" fontId="11" fillId="10" borderId="31" xfId="0" applyFont="1" applyFill="1" applyBorder="1" applyAlignment="1">
      <alignment horizontal="left" vertical="top" wrapText="1"/>
    </xf>
    <xf numFmtId="0" fontId="11" fillId="10" borderId="31" xfId="0" applyFont="1" applyFill="1" applyBorder="1" applyAlignment="1">
      <alignment horizontal="left" wrapText="1"/>
    </xf>
    <xf numFmtId="0" fontId="11" fillId="10" borderId="26" xfId="0" applyFont="1" applyFill="1" applyBorder="1" applyAlignment="1">
      <alignment horizontal="center" vertical="top"/>
    </xf>
    <xf numFmtId="0" fontId="11" fillId="10" borderId="60" xfId="0" applyFont="1" applyFill="1" applyBorder="1" applyAlignment="1">
      <alignment horizontal="center" vertical="top"/>
    </xf>
    <xf numFmtId="0" fontId="11" fillId="10" borderId="60" xfId="0" applyFont="1" applyFill="1" applyBorder="1" applyAlignment="1">
      <alignment horizontal="left" vertical="top" wrapText="1"/>
    </xf>
    <xf numFmtId="0" fontId="11" fillId="10" borderId="9" xfId="0" applyFont="1" applyFill="1" applyBorder="1" applyAlignment="1">
      <alignment horizontal="center" vertical="top" wrapText="1"/>
    </xf>
    <xf numFmtId="0" fontId="11" fillId="10" borderId="9" xfId="0" applyFont="1" applyFill="1" applyBorder="1" applyAlignment="1">
      <alignment horizontal="center" vertical="top"/>
    </xf>
    <xf numFmtId="168" fontId="11" fillId="10" borderId="9" xfId="0" applyNumberFormat="1" applyFont="1" applyFill="1" applyBorder="1" applyAlignment="1">
      <alignment vertical="top"/>
    </xf>
    <xf numFmtId="169" fontId="11" fillId="10" borderId="61" xfId="0" applyNumberFormat="1" applyFont="1" applyFill="1" applyBorder="1" applyAlignment="1">
      <alignment vertical="top"/>
    </xf>
    <xf numFmtId="0" fontId="11" fillId="10" borderId="20" xfId="0" applyFont="1" applyFill="1" applyBorder="1" applyAlignment="1">
      <alignment horizontal="center" vertical="top"/>
    </xf>
    <xf numFmtId="0" fontId="11" fillId="10" borderId="20" xfId="0" applyFont="1" applyFill="1" applyBorder="1" applyAlignment="1">
      <alignment horizontal="left" vertical="top" wrapText="1"/>
    </xf>
    <xf numFmtId="0" fontId="11" fillId="10" borderId="45" xfId="0" applyFont="1" applyFill="1" applyBorder="1" applyAlignment="1">
      <alignment horizontal="center" vertical="top"/>
    </xf>
    <xf numFmtId="0" fontId="11" fillId="10" borderId="0" xfId="0" applyFont="1" applyFill="1" applyAlignment="1">
      <alignment horizontal="center" vertical="top"/>
    </xf>
    <xf numFmtId="0" fontId="11" fillId="10" borderId="0" xfId="0" applyFont="1" applyFill="1" applyAlignment="1">
      <alignment horizontal="left" vertical="top" wrapText="1"/>
    </xf>
    <xf numFmtId="0" fontId="11" fillId="10" borderId="0" xfId="0" applyFont="1" applyFill="1" applyAlignment="1">
      <alignment horizontal="center" vertical="top" wrapText="1"/>
    </xf>
    <xf numFmtId="168" fontId="11" fillId="10" borderId="0" xfId="0" applyNumberFormat="1" applyFont="1" applyFill="1" applyAlignment="1">
      <alignment vertical="top"/>
    </xf>
    <xf numFmtId="169" fontId="11" fillId="10" borderId="0" xfId="0" applyNumberFormat="1" applyFont="1" applyFill="1" applyAlignment="1">
      <alignment vertical="top"/>
    </xf>
    <xf numFmtId="169" fontId="11" fillId="10" borderId="0" xfId="0" applyNumberFormat="1" applyFont="1" applyFill="1"/>
    <xf numFmtId="172" fontId="11" fillId="10" borderId="6" xfId="0" applyNumberFormat="1" applyFont="1" applyFill="1" applyBorder="1" applyAlignment="1">
      <alignment horizontal="center" vertical="top"/>
    </xf>
    <xf numFmtId="172" fontId="11" fillId="10" borderId="35" xfId="0" applyNumberFormat="1" applyFont="1" applyFill="1" applyBorder="1" applyAlignment="1">
      <alignment horizontal="center" vertical="top"/>
    </xf>
    <xf numFmtId="172" fontId="11" fillId="10" borderId="39" xfId="0" applyNumberFormat="1" applyFont="1" applyFill="1" applyBorder="1" applyAlignment="1">
      <alignment horizontal="center" vertical="top"/>
    </xf>
    <xf numFmtId="169" fontId="11" fillId="10" borderId="41" xfId="0" applyNumberFormat="1" applyFont="1" applyFill="1" applyBorder="1" applyAlignment="1">
      <alignment vertical="top"/>
    </xf>
    <xf numFmtId="169" fontId="11" fillId="10" borderId="30" xfId="0" applyNumberFormat="1" applyFont="1" applyFill="1" applyBorder="1" applyAlignment="1">
      <alignment vertical="top"/>
    </xf>
    <xf numFmtId="169" fontId="11" fillId="10" borderId="42" xfId="0" applyNumberFormat="1" applyFont="1" applyFill="1" applyBorder="1" applyAlignment="1">
      <alignment vertical="top"/>
    </xf>
    <xf numFmtId="169" fontId="12" fillId="11" borderId="53" xfId="0" applyNumberFormat="1" applyFont="1" applyFill="1" applyBorder="1" applyAlignment="1">
      <alignment vertical="center"/>
    </xf>
    <xf numFmtId="0" fontId="14" fillId="12" borderId="45" xfId="0" applyFont="1" applyFill="1" applyBorder="1" applyAlignment="1">
      <alignment horizontal="center" vertical="center" wrapText="1"/>
    </xf>
    <xf numFmtId="168" fontId="11" fillId="10" borderId="44" xfId="0" applyNumberFormat="1" applyFont="1" applyFill="1" applyBorder="1" applyAlignment="1">
      <alignment vertical="top"/>
    </xf>
    <xf numFmtId="168" fontId="11" fillId="10" borderId="31" xfId="0" applyNumberFormat="1" applyFont="1" applyFill="1" applyBorder="1" applyAlignment="1">
      <alignment vertical="top"/>
    </xf>
    <xf numFmtId="168" fontId="11" fillId="10" borderId="45" xfId="0" applyNumberFormat="1" applyFont="1" applyFill="1" applyBorder="1" applyAlignment="1">
      <alignment vertical="top"/>
    </xf>
    <xf numFmtId="168" fontId="12" fillId="11" borderId="59" xfId="0" applyNumberFormat="1" applyFont="1" applyFill="1" applyBorder="1" applyAlignment="1">
      <alignment vertical="center"/>
    </xf>
    <xf numFmtId="169" fontId="11" fillId="10" borderId="35" xfId="0" applyNumberFormat="1" applyFont="1" applyFill="1" applyBorder="1" applyAlignment="1">
      <alignment vertical="top"/>
    </xf>
    <xf numFmtId="169" fontId="11" fillId="10" borderId="6" xfId="0" applyNumberFormat="1" applyFont="1" applyFill="1" applyBorder="1" applyAlignment="1">
      <alignment vertical="top"/>
    </xf>
    <xf numFmtId="169" fontId="11" fillId="10" borderId="39" xfId="0" applyNumberFormat="1" applyFont="1" applyFill="1" applyBorder="1" applyAlignment="1">
      <alignment vertical="top"/>
    </xf>
    <xf numFmtId="169" fontId="12" fillId="11" borderId="52" xfId="0" applyNumberFormat="1" applyFont="1" applyFill="1" applyBorder="1" applyAlignment="1">
      <alignment vertical="center"/>
    </xf>
    <xf numFmtId="171" fontId="11" fillId="10" borderId="39" xfId="0" applyNumberFormat="1" applyFont="1" applyFill="1" applyBorder="1" applyAlignment="1">
      <alignment horizontal="center" vertical="top"/>
    </xf>
    <xf numFmtId="168" fontId="11" fillId="10" borderId="60" xfId="0" applyNumberFormat="1" applyFont="1" applyFill="1" applyBorder="1" applyAlignment="1">
      <alignment vertical="top"/>
    </xf>
    <xf numFmtId="168" fontId="11" fillId="10" borderId="20" xfId="0" applyNumberFormat="1" applyFont="1" applyFill="1" applyBorder="1" applyAlignment="1">
      <alignment vertical="top"/>
    </xf>
    <xf numFmtId="169" fontId="11" fillId="10" borderId="9" xfId="0" applyNumberFormat="1" applyFont="1" applyFill="1" applyBorder="1" applyAlignment="1">
      <alignment vertical="top"/>
    </xf>
    <xf numFmtId="169" fontId="11" fillId="10" borderId="18" xfId="0" applyNumberFormat="1" applyFont="1" applyFill="1" applyBorder="1" applyAlignment="1">
      <alignment vertical="top"/>
    </xf>
    <xf numFmtId="0" fontId="12" fillId="12" borderId="5" xfId="0" applyFont="1" applyFill="1" applyBorder="1" applyAlignment="1">
      <alignment horizontal="center" vertical="center" wrapText="1"/>
    </xf>
    <xf numFmtId="0" fontId="12" fillId="10" borderId="0" xfId="0" applyFont="1" applyFill="1" applyAlignment="1">
      <alignment vertical="center"/>
    </xf>
    <xf numFmtId="0" fontId="12" fillId="10" borderId="6" xfId="0" applyFont="1" applyFill="1" applyBorder="1" applyAlignment="1">
      <alignment horizontal="center" vertical="top" wrapText="1"/>
    </xf>
    <xf numFmtId="0" fontId="12" fillId="10" borderId="39" xfId="0" applyFont="1" applyFill="1" applyBorder="1" applyAlignment="1">
      <alignment horizontal="center" vertical="top" wrapText="1"/>
    </xf>
    <xf numFmtId="168" fontId="11" fillId="10" borderId="36" xfId="0" applyNumberFormat="1" applyFont="1" applyFill="1" applyBorder="1" applyAlignment="1">
      <alignment vertical="top"/>
    </xf>
    <xf numFmtId="0" fontId="11" fillId="10" borderId="60" xfId="0" applyFont="1" applyFill="1" applyBorder="1" applyAlignment="1">
      <alignment horizontal="left" vertical="center" wrapText="1"/>
    </xf>
    <xf numFmtId="172" fontId="11" fillId="10" borderId="9" xfId="0" applyNumberFormat="1" applyFont="1" applyFill="1" applyBorder="1" applyAlignment="1">
      <alignment horizontal="center" vertical="top"/>
    </xf>
    <xf numFmtId="171" fontId="11" fillId="10" borderId="9" xfId="0" applyNumberFormat="1" applyFont="1" applyFill="1" applyBorder="1" applyAlignment="1">
      <alignment horizontal="center" vertical="top"/>
    </xf>
    <xf numFmtId="1" fontId="11" fillId="10" borderId="35" xfId="0" applyNumberFormat="1" applyFont="1" applyFill="1" applyBorder="1" applyAlignment="1">
      <alignment horizontal="center" vertical="top"/>
    </xf>
    <xf numFmtId="1" fontId="11" fillId="10" borderId="6" xfId="0" applyNumberFormat="1" applyFont="1" applyFill="1" applyBorder="1" applyAlignment="1">
      <alignment horizontal="center" vertical="top"/>
    </xf>
    <xf numFmtId="0" fontId="12" fillId="10" borderId="35" xfId="0" applyFont="1" applyFill="1" applyBorder="1" applyAlignment="1">
      <alignment horizontal="center" vertical="top" wrapText="1"/>
    </xf>
    <xf numFmtId="171" fontId="11" fillId="10" borderId="35" xfId="0" applyNumberFormat="1" applyFont="1" applyFill="1" applyBorder="1" applyAlignment="1">
      <alignment horizontal="center" vertical="top"/>
    </xf>
    <xf numFmtId="0" fontId="11" fillId="0" borderId="0" xfId="0" applyFont="1"/>
    <xf numFmtId="4" fontId="11" fillId="0" borderId="0" xfId="0" applyNumberFormat="1" applyFont="1"/>
    <xf numFmtId="0" fontId="11" fillId="10" borderId="25" xfId="0" applyFont="1" applyFill="1" applyBorder="1"/>
    <xf numFmtId="0" fontId="11" fillId="10" borderId="5" xfId="0" applyFont="1" applyFill="1" applyBorder="1"/>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4" fontId="11" fillId="0" borderId="9" xfId="0" applyNumberFormat="1" applyFont="1" applyBorder="1" applyAlignment="1">
      <alignment horizontal="center" vertical="center" wrapText="1"/>
    </xf>
    <xf numFmtId="164" fontId="11" fillId="0" borderId="29" xfId="0" applyNumberFormat="1"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0" borderId="29" xfId="0" applyFont="1" applyBorder="1" applyAlignment="1">
      <alignment horizontal="center" vertical="center" wrapText="1"/>
    </xf>
    <xf numFmtId="4" fontId="11" fillId="0" borderId="29" xfId="0" applyNumberFormat="1" applyFont="1" applyBorder="1" applyAlignment="1">
      <alignment horizontal="center" vertical="center" wrapText="1"/>
    </xf>
    <xf numFmtId="4" fontId="11" fillId="0" borderId="7" xfId="0" applyNumberFormat="1" applyFont="1" applyBorder="1" applyAlignment="1">
      <alignment horizontal="center" vertical="center"/>
    </xf>
    <xf numFmtId="0" fontId="32" fillId="0" borderId="0" xfId="0" applyFont="1"/>
    <xf numFmtId="0" fontId="11" fillId="10" borderId="0" xfId="0" applyFont="1" applyFill="1" applyAlignment="1">
      <alignment horizontal="center" vertical="center"/>
    </xf>
    <xf numFmtId="0" fontId="12" fillId="10" borderId="0" xfId="0" applyFont="1" applyFill="1" applyAlignment="1">
      <alignment horizontal="center" vertical="center"/>
    </xf>
    <xf numFmtId="164" fontId="11" fillId="10" borderId="0" xfId="0" applyNumberFormat="1" applyFont="1" applyFill="1" applyAlignment="1">
      <alignment horizontal="center" vertical="center"/>
    </xf>
    <xf numFmtId="0" fontId="17" fillId="2" borderId="7" xfId="0" applyFont="1" applyFill="1" applyBorder="1" applyAlignment="1">
      <alignment horizontal="center" vertical="center" wrapText="1"/>
    </xf>
    <xf numFmtId="0" fontId="17" fillId="2" borderId="30" xfId="0" applyFont="1" applyFill="1" applyBorder="1" applyAlignment="1">
      <alignment horizontal="center" vertical="center" wrapText="1"/>
    </xf>
    <xf numFmtId="4" fontId="17" fillId="0" borderId="7" xfId="0" applyNumberFormat="1" applyFont="1" applyBorder="1" applyAlignment="1">
      <alignment horizontal="center" vertical="center"/>
    </xf>
    <xf numFmtId="4" fontId="17" fillId="0" borderId="9" xfId="0" applyNumberFormat="1" applyFont="1" applyBorder="1" applyAlignment="1">
      <alignment horizontal="center" vertical="center" wrapText="1"/>
    </xf>
    <xf numFmtId="164" fontId="17" fillId="0" borderId="29" xfId="0" applyNumberFormat="1" applyFont="1" applyBorder="1" applyAlignment="1">
      <alignment horizontal="center" vertical="center" wrapText="1"/>
    </xf>
    <xf numFmtId="0" fontId="17" fillId="0" borderId="29" xfId="0" applyFont="1" applyBorder="1" applyAlignment="1">
      <alignment horizontal="center" vertical="center" wrapText="1"/>
    </xf>
    <xf numFmtId="4" fontId="17" fillId="0" borderId="29" xfId="0" applyNumberFormat="1" applyFont="1" applyBorder="1" applyAlignment="1">
      <alignment horizontal="center" vertical="center" wrapText="1"/>
    </xf>
    <xf numFmtId="4" fontId="17" fillId="0" borderId="26" xfId="0" applyNumberFormat="1" applyFont="1" applyBorder="1" applyAlignment="1">
      <alignment horizontal="center" vertical="center" wrapText="1"/>
    </xf>
    <xf numFmtId="4" fontId="17" fillId="0" borderId="29" xfId="0" applyNumberFormat="1" applyFont="1" applyBorder="1" applyAlignment="1">
      <alignment horizontal="center" vertical="top" wrapText="1"/>
    </xf>
    <xf numFmtId="164" fontId="17" fillId="0" borderId="30" xfId="0" applyNumberFormat="1" applyFont="1" applyBorder="1" applyAlignment="1">
      <alignment horizontal="center" vertical="center" wrapText="1"/>
    </xf>
    <xf numFmtId="0" fontId="17" fillId="0" borderId="30" xfId="0" applyFont="1" applyBorder="1" applyAlignment="1">
      <alignment horizontal="center" vertical="center" wrapText="1"/>
    </xf>
    <xf numFmtId="4" fontId="17" fillId="0" borderId="6" xfId="0" applyNumberFormat="1" applyFont="1" applyBorder="1" applyAlignment="1">
      <alignment horizontal="center" vertical="center" wrapText="1"/>
    </xf>
    <xf numFmtId="4" fontId="11" fillId="0" borderId="6" xfId="0" applyNumberFormat="1" applyFont="1" applyBorder="1" applyAlignment="1">
      <alignment horizontal="center" vertical="center"/>
    </xf>
    <xf numFmtId="4" fontId="11" fillId="0" borderId="0" xfId="0" applyNumberFormat="1" applyFont="1" applyAlignment="1">
      <alignment horizontal="center"/>
    </xf>
    <xf numFmtId="0" fontId="17" fillId="0" borderId="26" xfId="0" applyFont="1" applyBorder="1" applyAlignment="1">
      <alignment horizontal="center" vertical="center" wrapText="1"/>
    </xf>
    <xf numFmtId="0" fontId="17" fillId="0" borderId="7" xfId="0" applyFont="1" applyBorder="1" applyAlignment="1">
      <alignment horizontal="center" vertical="center" wrapText="1"/>
    </xf>
    <xf numFmtId="17" fontId="11" fillId="0" borderId="7" xfId="0" applyNumberFormat="1" applyFont="1" applyBorder="1" applyAlignment="1">
      <alignment horizontal="center" vertical="top" wrapText="1"/>
    </xf>
    <xf numFmtId="4" fontId="11" fillId="0" borderId="19" xfId="0" applyNumberFormat="1" applyFont="1" applyBorder="1" applyAlignment="1">
      <alignment horizontal="center"/>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6" xfId="0" applyFont="1" applyBorder="1" applyAlignment="1">
      <alignment horizontal="center" vertical="top" wrapText="1"/>
    </xf>
    <xf numFmtId="0" fontId="11" fillId="0" borderId="6" xfId="0" applyFont="1" applyBorder="1" applyAlignment="1">
      <alignment horizontal="center" vertical="center" wrapText="1"/>
    </xf>
    <xf numFmtId="0" fontId="17" fillId="0" borderId="6" xfId="0" applyFont="1" applyBorder="1" applyAlignment="1">
      <alignment horizontal="center" wrapText="1"/>
    </xf>
    <xf numFmtId="4" fontId="17" fillId="0" borderId="6" xfId="0" applyNumberFormat="1" applyFont="1" applyBorder="1" applyAlignment="1">
      <alignment horizontal="center" wrapText="1"/>
    </xf>
    <xf numFmtId="4" fontId="17" fillId="0" borderId="6" xfId="0" applyNumberFormat="1" applyFont="1" applyBorder="1" applyAlignment="1">
      <alignment horizontal="center" vertical="top" wrapText="1"/>
    </xf>
    <xf numFmtId="3" fontId="11" fillId="0" borderId="6" xfId="0" applyNumberFormat="1" applyFont="1" applyBorder="1" applyAlignment="1">
      <alignment horizontal="center" vertical="center" wrapText="1"/>
    </xf>
    <xf numFmtId="164" fontId="11" fillId="0" borderId="0" xfId="0" applyNumberFormat="1" applyFont="1" applyAlignment="1">
      <alignment horizontal="center"/>
    </xf>
    <xf numFmtId="0" fontId="17" fillId="0" borderId="27" xfId="0" applyFont="1" applyBorder="1" applyAlignment="1">
      <alignment horizontal="center" vertical="top" wrapText="1"/>
    </xf>
    <xf numFmtId="0" fontId="11" fillId="0" borderId="27" xfId="0" applyFont="1" applyBorder="1" applyAlignment="1">
      <alignment horizontal="center" vertical="top" wrapText="1"/>
    </xf>
    <xf numFmtId="0" fontId="12" fillId="2" borderId="30" xfId="0" applyFont="1" applyFill="1" applyBorder="1" applyAlignment="1">
      <alignment horizontal="center" vertical="center" wrapText="1"/>
    </xf>
    <xf numFmtId="4" fontId="17" fillId="0" borderId="30" xfId="0" applyNumberFormat="1" applyFont="1" applyBorder="1" applyAlignment="1">
      <alignment horizontal="center" vertical="top" wrapText="1"/>
    </xf>
    <xf numFmtId="4" fontId="17" fillId="0" borderId="30" xfId="0" applyNumberFormat="1" applyFont="1" applyBorder="1" applyAlignment="1">
      <alignment horizontal="center" wrapText="1"/>
    </xf>
    <xf numFmtId="4" fontId="11" fillId="0" borderId="29" xfId="0" applyNumberFormat="1" applyFont="1" applyBorder="1" applyAlignment="1">
      <alignment horizontal="center" vertical="top" wrapText="1"/>
    </xf>
    <xf numFmtId="17" fontId="11" fillId="0" borderId="7" xfId="0" applyNumberFormat="1" applyFont="1" applyBorder="1" applyAlignment="1">
      <alignment horizontal="center" vertical="center" wrapText="1"/>
    </xf>
    <xf numFmtId="0" fontId="11" fillId="0" borderId="27" xfId="0" applyFont="1" applyBorder="1" applyAlignment="1">
      <alignment horizontal="center" vertical="center" wrapText="1"/>
    </xf>
    <xf numFmtId="164" fontId="11" fillId="13" borderId="29" xfId="0" applyNumberFormat="1" applyFont="1" applyFill="1" applyBorder="1" applyAlignment="1">
      <alignment horizontal="center" vertical="center" wrapText="1"/>
    </xf>
    <xf numFmtId="4" fontId="11" fillId="13" borderId="29" xfId="0" applyNumberFormat="1" applyFont="1" applyFill="1" applyBorder="1" applyAlignment="1">
      <alignment horizontal="center" vertical="center" wrapText="1"/>
    </xf>
    <xf numFmtId="0" fontId="17" fillId="0" borderId="61" xfId="0" applyFont="1" applyBorder="1" applyAlignment="1">
      <alignment horizontal="center" vertical="center" wrapText="1"/>
    </xf>
    <xf numFmtId="0" fontId="17" fillId="0" borderId="27" xfId="0" applyFont="1" applyBorder="1" applyAlignment="1">
      <alignment horizontal="center" wrapText="1"/>
    </xf>
    <xf numFmtId="0" fontId="17" fillId="0" borderId="27" xfId="0" applyFont="1" applyBorder="1" applyAlignment="1">
      <alignment horizontal="center" vertical="center" wrapText="1"/>
    </xf>
    <xf numFmtId="0" fontId="17" fillId="2" borderId="38" xfId="0" applyFont="1" applyFill="1" applyBorder="1" applyAlignment="1">
      <alignment horizontal="center" vertical="center" wrapText="1"/>
    </xf>
    <xf numFmtId="0" fontId="17" fillId="2" borderId="42" xfId="0" applyFont="1" applyFill="1" applyBorder="1" applyAlignment="1">
      <alignment horizontal="center" vertical="center" wrapText="1"/>
    </xf>
    <xf numFmtId="4" fontId="17" fillId="0" borderId="38" xfId="0" applyNumberFormat="1" applyFont="1" applyBorder="1" applyAlignment="1">
      <alignment horizontal="center" vertical="center" wrapText="1"/>
    </xf>
    <xf numFmtId="4" fontId="17" fillId="0" borderId="39" xfId="0" applyNumberFormat="1" applyFont="1" applyBorder="1" applyAlignment="1">
      <alignment horizontal="center" vertical="center" wrapText="1"/>
    </xf>
    <xf numFmtId="164" fontId="17" fillId="0" borderId="42" xfId="0" applyNumberFormat="1" applyFont="1" applyBorder="1" applyAlignment="1">
      <alignment horizontal="center" vertical="center" wrapText="1"/>
    </xf>
    <xf numFmtId="0" fontId="17" fillId="0" borderId="42" xfId="0" applyFont="1" applyBorder="1" applyAlignment="1">
      <alignment horizontal="center" vertical="center" wrapText="1"/>
    </xf>
    <xf numFmtId="4" fontId="17" fillId="0" borderId="42" xfId="0" applyNumberFormat="1" applyFont="1" applyBorder="1" applyAlignment="1">
      <alignment horizontal="center" vertical="top"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4" fontId="11" fillId="0" borderId="7" xfId="0" applyNumberFormat="1" applyFont="1" applyBorder="1" applyAlignment="1">
      <alignment horizontal="center" vertical="center" wrapText="1"/>
    </xf>
    <xf numFmtId="4" fontId="11" fillId="0" borderId="30"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27" xfId="0" applyFont="1" applyBorder="1" applyAlignment="1">
      <alignment horizontal="center" vertical="center"/>
    </xf>
    <xf numFmtId="164" fontId="11" fillId="0" borderId="30" xfId="0" applyNumberFormat="1" applyFont="1" applyBorder="1" applyAlignment="1">
      <alignment horizontal="center" vertical="center"/>
    </xf>
    <xf numFmtId="0" fontId="11" fillId="0" borderId="30" xfId="0" applyFont="1" applyBorder="1" applyAlignment="1">
      <alignment horizontal="center" vertical="center" wrapText="1"/>
    </xf>
    <xf numFmtId="0" fontId="11" fillId="0" borderId="30" xfId="0" applyFont="1" applyBorder="1" applyAlignment="1">
      <alignment horizontal="center" vertical="center"/>
    </xf>
    <xf numFmtId="4" fontId="11" fillId="0" borderId="30"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7" fillId="0" borderId="39" xfId="0" applyFont="1" applyBorder="1" applyAlignment="1">
      <alignment horizontal="center" vertical="top" wrapText="1"/>
    </xf>
    <xf numFmtId="4" fontId="17" fillId="0" borderId="39" xfId="0" applyNumberFormat="1" applyFont="1" applyBorder="1" applyAlignment="1">
      <alignment horizontal="center" vertical="top" wrapText="1"/>
    </xf>
    <xf numFmtId="0" fontId="17" fillId="0" borderId="40" xfId="0" applyFont="1" applyBorder="1" applyAlignment="1">
      <alignment horizontal="center" vertical="center" wrapText="1"/>
    </xf>
    <xf numFmtId="0" fontId="33" fillId="2" borderId="30" xfId="0" applyFont="1" applyFill="1" applyBorder="1" applyAlignment="1">
      <alignment horizontal="center" vertical="center" wrapText="1"/>
    </xf>
    <xf numFmtId="4" fontId="36" fillId="7" borderId="10" xfId="0" applyNumberFormat="1" applyFont="1" applyFill="1" applyBorder="1" applyAlignment="1">
      <alignment horizontal="center" vertical="center" wrapText="1"/>
    </xf>
    <xf numFmtId="4" fontId="36" fillId="7" borderId="11" xfId="0" applyNumberFormat="1" applyFont="1" applyFill="1" applyBorder="1" applyAlignment="1">
      <alignment horizontal="center" vertical="center" wrapText="1"/>
    </xf>
    <xf numFmtId="4" fontId="36" fillId="7" borderId="12" xfId="0" applyNumberFormat="1" applyFont="1" applyFill="1" applyBorder="1" applyAlignment="1">
      <alignment horizontal="center" vertical="center" wrapText="1"/>
    </xf>
    <xf numFmtId="4" fontId="36" fillId="14" borderId="11" xfId="0" applyNumberFormat="1" applyFont="1" applyFill="1" applyBorder="1" applyAlignment="1">
      <alignment horizontal="center" vertical="center" wrapText="1"/>
    </xf>
    <xf numFmtId="0" fontId="36" fillId="2" borderId="7" xfId="0" applyFont="1" applyFill="1" applyBorder="1" applyAlignment="1">
      <alignment horizontal="center" vertical="center" wrapText="1"/>
    </xf>
    <xf numFmtId="0" fontId="30" fillId="10" borderId="0" xfId="0" applyFont="1" applyFill="1" applyAlignment="1">
      <alignment horizontal="center" vertical="center"/>
    </xf>
    <xf numFmtId="0" fontId="40" fillId="10" borderId="0" xfId="0" applyFont="1" applyFill="1" applyAlignment="1">
      <alignment horizontal="center" vertical="center"/>
    </xf>
    <xf numFmtId="172" fontId="11" fillId="0" borderId="6" xfId="0" applyNumberFormat="1" applyFont="1" applyBorder="1" applyAlignment="1">
      <alignment horizontal="center" vertical="top"/>
    </xf>
    <xf numFmtId="168" fontId="11" fillId="0" borderId="31" xfId="0" applyNumberFormat="1" applyFont="1" applyBorder="1" applyAlignment="1">
      <alignment vertical="top"/>
    </xf>
    <xf numFmtId="169" fontId="11" fillId="0" borderId="27" xfId="0" applyNumberFormat="1" applyFont="1" applyBorder="1" applyAlignment="1">
      <alignment vertical="top"/>
    </xf>
    <xf numFmtId="0" fontId="29" fillId="15" borderId="0" xfId="0" applyFont="1" applyFill="1" applyAlignment="1">
      <alignment horizontal="center" vertical="center"/>
    </xf>
    <xf numFmtId="0" fontId="35" fillId="0" borderId="35"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7" xfId="0" applyFont="1" applyBorder="1" applyAlignment="1">
      <alignment horizontal="center" vertical="center" wrapText="1"/>
    </xf>
    <xf numFmtId="164" fontId="35" fillId="0" borderId="34" xfId="0" applyNumberFormat="1" applyFont="1" applyBorder="1" applyAlignment="1">
      <alignment horizontal="center" vertical="center"/>
    </xf>
    <xf numFmtId="16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165" fontId="35" fillId="0" borderId="49" xfId="0" applyNumberFormat="1" applyFont="1" applyBorder="1" applyAlignment="1">
      <alignment horizontal="center" vertical="center"/>
    </xf>
    <xf numFmtId="173" fontId="35" fillId="0" borderId="2" xfId="0" applyNumberFormat="1" applyFont="1" applyBorder="1" applyAlignment="1">
      <alignment horizontal="center" vertical="center"/>
    </xf>
    <xf numFmtId="175" fontId="35" fillId="0" borderId="36" xfId="0" applyNumberFormat="1" applyFont="1" applyBorder="1" applyAlignment="1">
      <alignment horizontal="center" vertical="center"/>
    </xf>
    <xf numFmtId="165" fontId="35" fillId="0" borderId="36" xfId="0" applyNumberFormat="1" applyFont="1" applyBorder="1" applyAlignment="1">
      <alignment horizontal="center" vertical="center"/>
    </xf>
    <xf numFmtId="166" fontId="35" fillId="0" borderId="36" xfId="0" applyNumberFormat="1" applyFont="1" applyBorder="1" applyAlignment="1">
      <alignment horizontal="center" vertical="center"/>
    </xf>
    <xf numFmtId="174" fontId="35" fillId="0" borderId="36" xfId="0" applyNumberFormat="1" applyFont="1" applyBorder="1" applyAlignment="1">
      <alignment horizontal="center" vertical="center"/>
    </xf>
    <xf numFmtId="167" fontId="35" fillId="0" borderId="36" xfId="0" applyNumberFormat="1" applyFont="1" applyBorder="1" applyAlignment="1">
      <alignment horizontal="center" vertical="center"/>
    </xf>
    <xf numFmtId="170" fontId="35" fillId="0" borderId="36" xfId="0" applyNumberFormat="1" applyFont="1" applyBorder="1" applyAlignment="1">
      <alignment horizontal="center" vertical="center"/>
    </xf>
    <xf numFmtId="14" fontId="35" fillId="0" borderId="1" xfId="0" applyNumberFormat="1" applyFont="1" applyBorder="1" applyAlignment="1">
      <alignment horizontal="center" vertical="center" wrapText="1"/>
    </xf>
    <xf numFmtId="14" fontId="35" fillId="0" borderId="6" xfId="0" applyNumberFormat="1" applyFont="1" applyBorder="1" applyAlignment="1">
      <alignment horizontal="center" vertical="center" wrapText="1"/>
    </xf>
    <xf numFmtId="172" fontId="35" fillId="0" borderId="41" xfId="0" applyNumberFormat="1" applyFont="1" applyBorder="1" applyAlignment="1">
      <alignment horizontal="center" vertical="center"/>
    </xf>
    <xf numFmtId="14" fontId="35" fillId="0" borderId="2" xfId="0" applyNumberFormat="1" applyFont="1" applyBorder="1" applyAlignment="1">
      <alignment horizontal="center" vertical="center" wrapText="1"/>
    </xf>
    <xf numFmtId="14" fontId="35" fillId="0" borderId="35" xfId="0" applyNumberFormat="1" applyFont="1" applyBorder="1" applyAlignment="1">
      <alignment horizontal="center" vertical="center" wrapText="1"/>
    </xf>
    <xf numFmtId="0" fontId="35" fillId="0" borderId="35" xfId="0" applyFont="1" applyBorder="1" applyAlignment="1">
      <alignment horizontal="center" vertical="center"/>
    </xf>
    <xf numFmtId="0" fontId="35" fillId="0" borderId="41" xfId="0" applyFont="1" applyBorder="1" applyAlignment="1">
      <alignment horizontal="center" vertical="center"/>
    </xf>
    <xf numFmtId="0" fontId="35" fillId="0" borderId="6"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0" xfId="0" applyFont="1" applyAlignment="1">
      <alignment horizontal="center" vertical="center"/>
    </xf>
    <xf numFmtId="0" fontId="35" fillId="0" borderId="27" xfId="0" applyFont="1" applyBorder="1" applyAlignment="1">
      <alignment horizontal="center" vertical="center" wrapText="1"/>
    </xf>
    <xf numFmtId="164" fontId="35" fillId="0" borderId="7" xfId="0" applyNumberFormat="1" applyFont="1" applyBorder="1" applyAlignment="1">
      <alignment horizontal="center" vertical="center"/>
    </xf>
    <xf numFmtId="164" fontId="35" fillId="0" borderId="6" xfId="0" applyNumberFormat="1" applyFont="1" applyBorder="1" applyAlignment="1">
      <alignment horizontal="center" vertical="center"/>
    </xf>
    <xf numFmtId="0" fontId="35" fillId="0" borderId="27" xfId="0" applyFont="1" applyBorder="1" applyAlignment="1">
      <alignment horizontal="center" vertical="center"/>
    </xf>
    <xf numFmtId="173" fontId="35" fillId="0" borderId="36" xfId="0" applyNumberFormat="1" applyFont="1" applyBorder="1" applyAlignment="1">
      <alignment horizontal="center" vertical="center"/>
    </xf>
    <xf numFmtId="14" fontId="35" fillId="0" borderId="7" xfId="0" applyNumberFormat="1" applyFont="1" applyBorder="1" applyAlignment="1">
      <alignment horizontal="center" vertical="center" wrapText="1"/>
    </xf>
    <xf numFmtId="14" fontId="35" fillId="0" borderId="6" xfId="0" applyNumberFormat="1" applyFont="1" applyBorder="1" applyAlignment="1">
      <alignment horizontal="center" vertical="center"/>
    </xf>
    <xf numFmtId="0" fontId="35" fillId="0" borderId="6" xfId="0" applyFont="1" applyBorder="1" applyAlignment="1">
      <alignment horizontal="center" vertical="center"/>
    </xf>
    <xf numFmtId="0" fontId="35" fillId="0" borderId="30" xfId="0" applyFont="1" applyBorder="1" applyAlignment="1">
      <alignment horizontal="center" vertical="center"/>
    </xf>
    <xf numFmtId="0" fontId="35" fillId="0" borderId="30" xfId="0" applyFont="1" applyBorder="1" applyAlignment="1">
      <alignment horizontal="center" vertical="center" wrapText="1"/>
    </xf>
    <xf numFmtId="0" fontId="35" fillId="0" borderId="36" xfId="0" applyFont="1" applyBorder="1" applyAlignment="1">
      <alignment horizontal="center" vertical="center" wrapText="1"/>
    </xf>
    <xf numFmtId="172" fontId="35" fillId="0" borderId="30" xfId="0" applyNumberFormat="1" applyFont="1" applyBorder="1" applyAlignment="1">
      <alignment horizontal="center" vertical="center"/>
    </xf>
    <xf numFmtId="0" fontId="35" fillId="0" borderId="46" xfId="0" applyFont="1" applyBorder="1" applyAlignment="1">
      <alignment horizontal="center" vertical="center" wrapText="1"/>
    </xf>
    <xf numFmtId="0" fontId="35" fillId="0" borderId="50" xfId="0" applyFont="1" applyBorder="1" applyAlignment="1">
      <alignment horizontal="center" vertical="center" wrapText="1"/>
    </xf>
    <xf numFmtId="164" fontId="35" fillId="0" borderId="49" xfId="0" applyNumberFormat="1" applyFont="1" applyBorder="1" applyAlignment="1">
      <alignment horizontal="center" vertical="center"/>
    </xf>
    <xf numFmtId="164" fontId="35" fillId="0" borderId="36" xfId="0" applyNumberFormat="1" applyFont="1" applyBorder="1" applyAlignment="1">
      <alignment horizontal="center" vertical="center"/>
    </xf>
    <xf numFmtId="0" fontId="35" fillId="0" borderId="48" xfId="0" applyFont="1" applyBorder="1" applyAlignment="1">
      <alignment horizontal="center" vertical="center"/>
    </xf>
    <xf numFmtId="172" fontId="35" fillId="0" borderId="50" xfId="0" applyNumberFormat="1" applyFont="1" applyBorder="1" applyAlignment="1">
      <alignment horizontal="center" vertical="center"/>
    </xf>
    <xf numFmtId="0" fontId="35" fillId="0" borderId="36" xfId="0" applyFont="1" applyBorder="1" applyAlignment="1">
      <alignment horizontal="center" vertical="center"/>
    </xf>
    <xf numFmtId="0" fontId="35" fillId="0" borderId="50" xfId="0" applyFont="1" applyBorder="1" applyAlignment="1">
      <alignment horizontal="center" vertical="center"/>
    </xf>
    <xf numFmtId="14" fontId="35" fillId="0" borderId="36" xfId="0" applyNumberFormat="1" applyFont="1" applyBorder="1" applyAlignment="1">
      <alignment horizontal="center" vertical="center" wrapText="1"/>
    </xf>
    <xf numFmtId="0" fontId="35" fillId="0" borderId="47" xfId="0" applyFont="1" applyBorder="1" applyAlignment="1">
      <alignment horizontal="center" vertical="center" wrapText="1"/>
    </xf>
    <xf numFmtId="0" fontId="41" fillId="0" borderId="36" xfId="2" applyFont="1" applyFill="1" applyBorder="1" applyAlignment="1">
      <alignment horizontal="center" vertical="center" wrapText="1"/>
    </xf>
    <xf numFmtId="0" fontId="41" fillId="0" borderId="47" xfId="2" applyFont="1" applyFill="1" applyBorder="1" applyAlignment="1">
      <alignment horizontal="center" vertical="center" wrapText="1"/>
    </xf>
    <xf numFmtId="0" fontId="41" fillId="0" borderId="48" xfId="2" applyFont="1" applyFill="1" applyBorder="1" applyAlignment="1">
      <alignment horizontal="center" vertical="center" wrapText="1"/>
    </xf>
    <xf numFmtId="14" fontId="35" fillId="0" borderId="36" xfId="0" applyNumberFormat="1" applyFont="1" applyBorder="1" applyAlignment="1">
      <alignment horizontal="center" vertical="center"/>
    </xf>
    <xf numFmtId="0" fontId="35" fillId="0" borderId="48" xfId="0" applyFont="1" applyBorder="1" applyAlignment="1">
      <alignment horizontal="center" vertical="center" wrapText="1"/>
    </xf>
    <xf numFmtId="0" fontId="41" fillId="0" borderId="47" xfId="2" quotePrefix="1" applyFont="1" applyFill="1" applyBorder="1" applyAlignment="1">
      <alignment horizontal="center" vertical="center" wrapText="1"/>
    </xf>
    <xf numFmtId="14" fontId="35" fillId="0" borderId="49" xfId="0" applyNumberFormat="1" applyFont="1" applyBorder="1" applyAlignment="1">
      <alignment horizontal="center" vertical="center"/>
    </xf>
    <xf numFmtId="0" fontId="35" fillId="0" borderId="33" xfId="0" applyFont="1" applyBorder="1" applyAlignment="1">
      <alignment horizontal="center" vertical="center" wrapText="1"/>
    </xf>
    <xf numFmtId="0" fontId="35" fillId="0" borderId="18" xfId="0" applyFont="1" applyBorder="1" applyAlignment="1">
      <alignment horizontal="center" vertical="center" wrapText="1"/>
    </xf>
    <xf numFmtId="0" fontId="41" fillId="0" borderId="6" xfId="2" applyFont="1" applyFill="1" applyBorder="1" applyAlignment="1">
      <alignment horizontal="center" vertical="center" wrapText="1"/>
    </xf>
    <xf numFmtId="0" fontId="41" fillId="0" borderId="33" xfId="2" quotePrefix="1" applyFont="1" applyFill="1" applyBorder="1" applyAlignment="1">
      <alignment horizontal="center" vertical="center" wrapText="1"/>
    </xf>
    <xf numFmtId="0" fontId="41" fillId="0" borderId="27" xfId="2" applyFont="1" applyFill="1" applyBorder="1" applyAlignment="1">
      <alignment horizontal="center" vertical="center" wrapText="1"/>
    </xf>
    <xf numFmtId="14" fontId="35" fillId="0" borderId="7" xfId="0" applyNumberFormat="1" applyFont="1" applyBorder="1" applyAlignment="1">
      <alignment horizontal="center" vertical="center"/>
    </xf>
    <xf numFmtId="174" fontId="35" fillId="0" borderId="36" xfId="0" applyNumberFormat="1" applyFont="1" applyBorder="1" applyAlignment="1">
      <alignment horizontal="center" vertical="center" wrapText="1"/>
    </xf>
    <xf numFmtId="0" fontId="35" fillId="0" borderId="39" xfId="0" applyFont="1" applyBorder="1" applyAlignment="1">
      <alignment horizontal="center" vertical="center" wrapText="1"/>
    </xf>
    <xf numFmtId="173" fontId="35" fillId="0" borderId="6" xfId="0" applyNumberFormat="1" applyFont="1" applyBorder="1" applyAlignment="1">
      <alignment horizontal="center" vertical="center"/>
    </xf>
    <xf numFmtId="175" fontId="35" fillId="0" borderId="6" xfId="0" applyNumberFormat="1" applyFont="1" applyBorder="1" applyAlignment="1">
      <alignment horizontal="center" vertical="center"/>
    </xf>
    <xf numFmtId="165" fontId="35" fillId="0" borderId="6" xfId="0" applyNumberFormat="1" applyFont="1" applyBorder="1" applyAlignment="1">
      <alignment horizontal="center" vertical="center"/>
    </xf>
    <xf numFmtId="166" fontId="35" fillId="0" borderId="6" xfId="0" applyNumberFormat="1" applyFont="1" applyBorder="1" applyAlignment="1">
      <alignment horizontal="center" vertical="center"/>
    </xf>
    <xf numFmtId="174" fontId="35" fillId="0" borderId="6" xfId="0" applyNumberFormat="1" applyFont="1" applyBorder="1" applyAlignment="1">
      <alignment horizontal="center" vertical="center"/>
    </xf>
    <xf numFmtId="167" fontId="35" fillId="0" borderId="6" xfId="0" applyNumberFormat="1" applyFont="1" applyBorder="1" applyAlignment="1">
      <alignment horizontal="center" vertical="center"/>
    </xf>
    <xf numFmtId="170" fontId="35" fillId="0" borderId="6" xfId="0" applyNumberFormat="1" applyFont="1" applyBorder="1" applyAlignment="1">
      <alignment horizontal="center" vertical="center"/>
    </xf>
    <xf numFmtId="172" fontId="35" fillId="0" borderId="42" xfId="0" applyNumberFormat="1" applyFont="1" applyBorder="1" applyAlignment="1">
      <alignment horizontal="center" vertical="center"/>
    </xf>
    <xf numFmtId="14" fontId="35" fillId="0" borderId="39" xfId="0" applyNumberFormat="1" applyFont="1" applyBorder="1" applyAlignment="1">
      <alignment horizontal="center" vertical="center"/>
    </xf>
    <xf numFmtId="0" fontId="35" fillId="0" borderId="39" xfId="0" applyFont="1" applyBorder="1" applyAlignment="1">
      <alignment horizontal="center" vertical="center"/>
    </xf>
    <xf numFmtId="0" fontId="35" fillId="0" borderId="42" xfId="0" applyFont="1" applyBorder="1" applyAlignment="1">
      <alignment horizontal="center" vertical="center" wrapText="1"/>
    </xf>
    <xf numFmtId="0" fontId="35" fillId="0" borderId="40" xfId="0" applyFont="1" applyBorder="1" applyAlignment="1">
      <alignment horizontal="center" vertical="center"/>
    </xf>
    <xf numFmtId="0" fontId="11" fillId="10" borderId="0" xfId="0" applyFont="1" applyFill="1" applyAlignment="1">
      <alignment horizontal="left" vertical="center"/>
    </xf>
    <xf numFmtId="0" fontId="35" fillId="16" borderId="50" xfId="0" applyFont="1" applyFill="1" applyBorder="1" applyAlignment="1">
      <alignment horizontal="center" vertical="center" wrapText="1"/>
    </xf>
    <xf numFmtId="0" fontId="11" fillId="4" borderId="0" xfId="1" applyFont="1" applyFill="1" applyAlignment="1">
      <alignment horizontal="center"/>
    </xf>
    <xf numFmtId="0" fontId="11" fillId="7" borderId="0" xfId="1" applyFont="1" applyFill="1" applyAlignment="1">
      <alignment horizontal="center"/>
    </xf>
    <xf numFmtId="0" fontId="17" fillId="10" borderId="0" xfId="1" applyFont="1" applyFill="1" applyAlignment="1">
      <alignment horizontal="left" vertical="top" wrapText="1"/>
    </xf>
    <xf numFmtId="0" fontId="11" fillId="10" borderId="0" xfId="1" applyFont="1" applyFill="1" applyAlignment="1">
      <alignment horizontal="left" vertical="top" wrapText="1"/>
    </xf>
    <xf numFmtId="0" fontId="15" fillId="10" borderId="0" xfId="1" applyFont="1" applyFill="1" applyAlignment="1">
      <alignment horizontal="center" vertical="center"/>
    </xf>
    <xf numFmtId="0" fontId="16" fillId="10" borderId="0" xfId="1" applyFont="1" applyFill="1" applyAlignment="1">
      <alignment horizontal="center" vertical="center" wrapText="1"/>
    </xf>
    <xf numFmtId="0" fontId="18" fillId="10" borderId="0" xfId="1" applyFont="1" applyFill="1" applyAlignment="1">
      <alignment horizontal="left" vertical="top" wrapText="1"/>
    </xf>
    <xf numFmtId="0" fontId="11" fillId="0" borderId="0" xfId="0" applyFont="1" applyAlignment="1">
      <alignment horizontal="left" vertical="top" wrapText="1"/>
    </xf>
    <xf numFmtId="0" fontId="23" fillId="10" borderId="0" xfId="2" applyFont="1" applyFill="1" applyAlignment="1">
      <alignment horizontal="left" vertical="top" wrapText="1"/>
    </xf>
    <xf numFmtId="0" fontId="23" fillId="0" borderId="0" xfId="2" applyFont="1" applyAlignment="1">
      <alignment horizontal="left" vertical="top" wrapText="1"/>
    </xf>
    <xf numFmtId="0" fontId="37" fillId="6" borderId="16" xfId="0" applyFont="1" applyFill="1" applyBorder="1" applyAlignment="1">
      <alignment horizontal="center" vertical="center" wrapText="1"/>
    </xf>
    <xf numFmtId="0" fontId="37" fillId="6" borderId="14" xfId="0" applyFont="1" applyFill="1" applyBorder="1" applyAlignment="1">
      <alignment horizontal="center" vertical="center" wrapText="1"/>
    </xf>
    <xf numFmtId="0" fontId="37" fillId="6" borderId="13" xfId="0" applyFont="1" applyFill="1" applyBorder="1" applyAlignment="1">
      <alignment horizontal="center" vertical="center" wrapText="1"/>
    </xf>
    <xf numFmtId="4" fontId="36" fillId="7" borderId="3" xfId="0" applyNumberFormat="1" applyFont="1" applyFill="1" applyBorder="1" applyAlignment="1">
      <alignment horizontal="center" vertical="center" wrapText="1"/>
    </xf>
    <xf numFmtId="4" fontId="36" fillId="7" borderId="21" xfId="0" applyNumberFormat="1" applyFont="1" applyFill="1" applyBorder="1" applyAlignment="1">
      <alignment horizontal="center" vertical="center" wrapText="1"/>
    </xf>
    <xf numFmtId="4" fontId="36" fillId="7" borderId="12" xfId="0" applyNumberFormat="1" applyFont="1" applyFill="1" applyBorder="1" applyAlignment="1">
      <alignment horizontal="center" vertical="center" wrapText="1"/>
    </xf>
    <xf numFmtId="0" fontId="37" fillId="5" borderId="16"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13" xfId="0" applyFont="1" applyFill="1" applyBorder="1" applyAlignment="1">
      <alignment horizontal="center" vertical="center"/>
    </xf>
    <xf numFmtId="0" fontId="37" fillId="8" borderId="16" xfId="0" applyFont="1" applyFill="1" applyBorder="1" applyAlignment="1">
      <alignment horizontal="center" vertical="center" wrapText="1"/>
    </xf>
    <xf numFmtId="0" fontId="37" fillId="8" borderId="14" xfId="0" applyFont="1" applyFill="1" applyBorder="1" applyAlignment="1">
      <alignment horizontal="center" vertical="center" wrapText="1"/>
    </xf>
    <xf numFmtId="0" fontId="37" fillId="8" borderId="13" xfId="0" applyFont="1" applyFill="1" applyBorder="1" applyAlignment="1">
      <alignment horizontal="center" vertical="center" wrapText="1"/>
    </xf>
    <xf numFmtId="4" fontId="36" fillId="7" borderId="2" xfId="0" applyNumberFormat="1" applyFont="1" applyFill="1" applyBorder="1" applyAlignment="1">
      <alignment horizontal="center" vertical="center" wrapText="1"/>
    </xf>
    <xf numFmtId="4" fontId="36" fillId="7" borderId="18" xfId="0" applyNumberFormat="1" applyFont="1" applyFill="1" applyBorder="1" applyAlignment="1">
      <alignment horizontal="center" vertical="center" wrapText="1"/>
    </xf>
    <xf numFmtId="4" fontId="36" fillId="7" borderId="11" xfId="0" applyNumberFormat="1" applyFont="1" applyFill="1" applyBorder="1" applyAlignment="1">
      <alignment horizontal="center" vertical="center" wrapText="1"/>
    </xf>
    <xf numFmtId="4" fontId="36" fillId="7" borderId="1" xfId="0" applyNumberFormat="1" applyFont="1" applyFill="1" applyBorder="1" applyAlignment="1">
      <alignment horizontal="center" vertical="center" wrapText="1"/>
    </xf>
    <xf numFmtId="4" fontId="36" fillId="7" borderId="17" xfId="0" applyNumberFormat="1" applyFont="1" applyFill="1" applyBorder="1" applyAlignment="1">
      <alignment horizontal="center" vertical="center" wrapText="1"/>
    </xf>
    <xf numFmtId="4" fontId="36" fillId="7" borderId="10" xfId="0" applyNumberFormat="1" applyFont="1" applyFill="1" applyBorder="1" applyAlignment="1">
      <alignment horizontal="center" vertical="center" wrapText="1"/>
    </xf>
    <xf numFmtId="0" fontId="37" fillId="10" borderId="16" xfId="0" applyFont="1" applyFill="1" applyBorder="1" applyAlignment="1">
      <alignment horizontal="center" vertical="center"/>
    </xf>
    <xf numFmtId="0" fontId="37" fillId="10" borderId="14" xfId="0" applyFont="1" applyFill="1" applyBorder="1" applyAlignment="1">
      <alignment horizontal="center" vertical="center"/>
    </xf>
    <xf numFmtId="0" fontId="37" fillId="10" borderId="13" xfId="0" applyFont="1" applyFill="1" applyBorder="1" applyAlignment="1">
      <alignment horizontal="center" vertical="center"/>
    </xf>
    <xf numFmtId="4" fontId="36" fillId="7" borderId="25" xfId="0" applyNumberFormat="1" applyFont="1" applyFill="1" applyBorder="1" applyAlignment="1">
      <alignment horizontal="center" vertical="center" wrapText="1"/>
    </xf>
    <xf numFmtId="4" fontId="36" fillId="7" borderId="5" xfId="0" applyNumberFormat="1" applyFont="1" applyFill="1" applyBorder="1" applyAlignment="1">
      <alignment horizontal="center" vertical="center" wrapText="1"/>
    </xf>
    <xf numFmtId="4" fontId="36" fillId="7" borderId="32" xfId="0" applyNumberFormat="1" applyFont="1" applyFill="1" applyBorder="1" applyAlignment="1">
      <alignment horizontal="center" vertical="center" wrapText="1"/>
    </xf>
    <xf numFmtId="4" fontId="36" fillId="7" borderId="57" xfId="0" applyNumberFormat="1" applyFont="1" applyFill="1" applyBorder="1" applyAlignment="1">
      <alignment horizontal="center" vertical="center" wrapText="1"/>
    </xf>
    <xf numFmtId="4" fontId="36" fillId="7" borderId="33" xfId="0" applyNumberFormat="1" applyFont="1" applyFill="1" applyBorder="1" applyAlignment="1">
      <alignment horizontal="center" vertical="center" wrapText="1"/>
    </xf>
    <xf numFmtId="4" fontId="36" fillId="7" borderId="31" xfId="0" applyNumberFormat="1" applyFont="1" applyFill="1" applyBorder="1" applyAlignment="1">
      <alignment horizontal="center" vertical="center" wrapText="1"/>
    </xf>
    <xf numFmtId="4" fontId="36" fillId="7" borderId="30" xfId="0" applyNumberFormat="1" applyFont="1" applyFill="1" applyBorder="1" applyAlignment="1">
      <alignment horizontal="center" vertical="center" wrapText="1"/>
    </xf>
    <xf numFmtId="4" fontId="36" fillId="7" borderId="58" xfId="0" applyNumberFormat="1" applyFont="1" applyFill="1" applyBorder="1" applyAlignment="1">
      <alignment horizontal="center" vertical="center" wrapText="1"/>
    </xf>
    <xf numFmtId="0" fontId="13" fillId="11" borderId="16" xfId="0" applyFont="1" applyFill="1" applyBorder="1" applyAlignment="1">
      <alignment horizontal="center" vertical="center"/>
    </xf>
    <xf numFmtId="0" fontId="13" fillId="11" borderId="14" xfId="0" applyFont="1" applyFill="1" applyBorder="1" applyAlignment="1">
      <alignment horizontal="center" vertical="center"/>
    </xf>
    <xf numFmtId="0" fontId="13" fillId="11" borderId="13" xfId="0" applyFont="1" applyFill="1" applyBorder="1" applyAlignment="1">
      <alignment horizontal="center" vertical="center"/>
    </xf>
    <xf numFmtId="0" fontId="12" fillId="11" borderId="16" xfId="0" applyFont="1" applyFill="1" applyBorder="1" applyAlignment="1">
      <alignment horizontal="center" vertical="center"/>
    </xf>
    <xf numFmtId="0" fontId="12" fillId="11" borderId="14" xfId="0" applyFont="1" applyFill="1" applyBorder="1" applyAlignment="1">
      <alignment horizontal="center" vertical="center"/>
    </xf>
    <xf numFmtId="0" fontId="12" fillId="11" borderId="13" xfId="0" applyFont="1" applyFill="1" applyBorder="1" applyAlignment="1">
      <alignment horizontal="center" vertical="center"/>
    </xf>
    <xf numFmtId="0" fontId="12" fillId="12" borderId="1"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2" fillId="12" borderId="41" xfId="0" applyFont="1" applyFill="1" applyBorder="1" applyAlignment="1">
      <alignment horizontal="center" vertical="center" wrapText="1"/>
    </xf>
    <xf numFmtId="0" fontId="12" fillId="12" borderId="44" xfId="0" applyFont="1" applyFill="1" applyBorder="1" applyAlignment="1">
      <alignment horizontal="center" vertical="center" wrapText="1"/>
    </xf>
    <xf numFmtId="0" fontId="12" fillId="12" borderId="15" xfId="0" applyFont="1" applyFill="1" applyBorder="1" applyAlignment="1">
      <alignment horizontal="center" vertical="center" wrapText="1"/>
    </xf>
    <xf numFmtId="0" fontId="12" fillId="12" borderId="56" xfId="0" applyFont="1" applyFill="1" applyBorder="1" applyAlignment="1">
      <alignment horizontal="center" vertical="center" wrapText="1"/>
    </xf>
    <xf numFmtId="0" fontId="11" fillId="11" borderId="16" xfId="0" applyFont="1" applyFill="1" applyBorder="1" applyAlignment="1">
      <alignment horizontal="center" vertical="center"/>
    </xf>
    <xf numFmtId="0" fontId="11" fillId="11" borderId="14" xfId="0" applyFont="1" applyFill="1" applyBorder="1" applyAlignment="1">
      <alignment horizontal="center" vertical="center"/>
    </xf>
    <xf numFmtId="0" fontId="11" fillId="11" borderId="59" xfId="0" applyFont="1" applyFill="1" applyBorder="1" applyAlignment="1">
      <alignment horizontal="center" vertical="center"/>
    </xf>
    <xf numFmtId="0" fontId="12" fillId="12" borderId="43" xfId="0" applyFont="1" applyFill="1" applyBorder="1" applyAlignment="1">
      <alignment horizontal="center" vertical="center" wrapText="1"/>
    </xf>
    <xf numFmtId="0" fontId="12" fillId="12" borderId="55" xfId="0" applyFont="1" applyFill="1" applyBorder="1" applyAlignment="1">
      <alignment horizontal="center" vertical="center" wrapText="1"/>
    </xf>
    <xf numFmtId="0" fontId="12" fillId="11" borderId="16"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13" xfId="0" applyFont="1" applyFill="1" applyBorder="1" applyAlignment="1">
      <alignment horizontal="center" vertical="center" wrapText="1"/>
    </xf>
    <xf numFmtId="0" fontId="11" fillId="11" borderId="51" xfId="0" applyFont="1" applyFill="1" applyBorder="1" applyAlignment="1">
      <alignment horizontal="center" vertical="center"/>
    </xf>
    <xf numFmtId="0" fontId="11" fillId="11" borderId="52" xfId="0" applyFont="1" applyFill="1" applyBorder="1" applyAlignment="1">
      <alignment horizontal="center" vertical="center"/>
    </xf>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0" fontId="17" fillId="2" borderId="16"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31" fillId="5" borderId="16" xfId="0" applyFont="1" applyFill="1" applyBorder="1" applyAlignment="1">
      <alignment horizontal="center" vertical="center" wrapText="1"/>
    </xf>
    <xf numFmtId="0" fontId="31" fillId="5" borderId="14" xfId="0" applyFont="1" applyFill="1" applyBorder="1" applyAlignment="1">
      <alignment horizontal="center" vertical="center" wrapText="1"/>
    </xf>
    <xf numFmtId="0" fontId="31" fillId="5" borderId="13" xfId="0" applyFont="1" applyFill="1" applyBorder="1" applyAlignment="1">
      <alignment horizontal="center" vertical="center" wrapText="1"/>
    </xf>
    <xf numFmtId="164" fontId="11" fillId="7" borderId="37" xfId="0" applyNumberFormat="1" applyFont="1" applyFill="1" applyBorder="1" applyAlignment="1">
      <alignment horizontal="center" vertical="center" wrapText="1"/>
    </xf>
    <xf numFmtId="164" fontId="11" fillId="7" borderId="27" xfId="0" applyNumberFormat="1" applyFont="1" applyFill="1" applyBorder="1" applyAlignment="1">
      <alignment horizontal="center" vertical="center" wrapText="1"/>
    </xf>
    <xf numFmtId="164" fontId="11" fillId="7" borderId="40" xfId="0" applyNumberFormat="1" applyFont="1" applyFill="1" applyBorder="1" applyAlignment="1">
      <alignment horizontal="center" vertical="center" wrapText="1"/>
    </xf>
    <xf numFmtId="4" fontId="11" fillId="7" borderId="34" xfId="0" applyNumberFormat="1" applyFont="1" applyFill="1" applyBorder="1" applyAlignment="1">
      <alignment horizontal="center" vertical="center" wrapText="1"/>
    </xf>
    <xf numFmtId="4" fontId="11" fillId="7" borderId="7" xfId="0" applyNumberFormat="1" applyFont="1" applyFill="1" applyBorder="1" applyAlignment="1">
      <alignment horizontal="center" vertical="center" wrapText="1"/>
    </xf>
    <xf numFmtId="4" fontId="11" fillId="7" borderId="38" xfId="0" applyNumberFormat="1" applyFont="1" applyFill="1" applyBorder="1" applyAlignment="1">
      <alignment horizontal="center" vertical="center" wrapText="1"/>
    </xf>
    <xf numFmtId="4" fontId="11" fillId="7" borderId="35" xfId="0" applyNumberFormat="1" applyFont="1" applyFill="1" applyBorder="1" applyAlignment="1">
      <alignment horizontal="center" vertical="center" wrapText="1"/>
    </xf>
    <xf numFmtId="4" fontId="11" fillId="7" borderId="6" xfId="0" applyNumberFormat="1" applyFont="1" applyFill="1" applyBorder="1" applyAlignment="1">
      <alignment horizontal="center" vertical="center" wrapText="1"/>
    </xf>
    <xf numFmtId="4" fontId="11" fillId="7" borderId="39" xfId="0" applyNumberFormat="1" applyFont="1" applyFill="1" applyBorder="1" applyAlignment="1">
      <alignment horizontal="center" vertical="center" wrapText="1"/>
    </xf>
    <xf numFmtId="4" fontId="31" fillId="3" borderId="16" xfId="0" applyNumberFormat="1" applyFont="1" applyFill="1" applyBorder="1" applyAlignment="1">
      <alignment horizontal="center" vertical="center"/>
    </xf>
    <xf numFmtId="4" fontId="31" fillId="3" borderId="14" xfId="0" applyNumberFormat="1" applyFont="1" applyFill="1" applyBorder="1" applyAlignment="1">
      <alignment horizontal="center" vertical="center"/>
    </xf>
    <xf numFmtId="4" fontId="11" fillId="7" borderId="15" xfId="0" applyNumberFormat="1" applyFont="1" applyFill="1" applyBorder="1" applyAlignment="1">
      <alignment horizontal="center" vertical="center" wrapText="1"/>
    </xf>
    <xf numFmtId="4" fontId="11" fillId="7" borderId="19" xfId="0" applyNumberFormat="1" applyFont="1" applyFill="1" applyBorder="1" applyAlignment="1">
      <alignment horizontal="center" vertical="center" wrapText="1"/>
    </xf>
    <xf numFmtId="4" fontId="11" fillId="7" borderId="62" xfId="0" applyNumberFormat="1" applyFont="1" applyFill="1" applyBorder="1" applyAlignment="1">
      <alignment horizontal="center" vertical="center" wrapText="1"/>
    </xf>
    <xf numFmtId="0" fontId="11" fillId="0" borderId="4"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4" xfId="0" applyFont="1" applyBorder="1" applyAlignment="1">
      <alignment horizontal="center" vertical="center" wrapText="1"/>
    </xf>
    <xf numFmtId="4" fontId="11" fillId="7" borderId="1" xfId="0" applyNumberFormat="1" applyFont="1" applyFill="1" applyBorder="1" applyAlignment="1">
      <alignment horizontal="center" vertical="center" wrapText="1"/>
    </xf>
    <xf numFmtId="4" fontId="11" fillId="7" borderId="17" xfId="0" applyNumberFormat="1" applyFont="1" applyFill="1" applyBorder="1" applyAlignment="1">
      <alignment horizontal="center" vertical="center" wrapText="1"/>
    </xf>
    <xf numFmtId="4" fontId="11" fillId="7" borderId="10" xfId="0" applyNumberFormat="1" applyFont="1" applyFill="1" applyBorder="1" applyAlignment="1">
      <alignment horizontal="center" vertical="center" wrapText="1"/>
    </xf>
  </cellXfs>
  <cellStyles count="5">
    <cellStyle name="Hyperlink" xfId="2" builtinId="8"/>
    <cellStyle name="Normal" xfId="0" builtinId="0"/>
    <cellStyle name="Normal 2" xfId="3" xr:uid="{02889D1E-0059-463B-84FF-A296EF478A52}"/>
    <cellStyle name="Normálna 2" xfId="1" xr:uid="{00000000-0005-0000-0000-000002000000}"/>
    <cellStyle name="Normálna 2 2" xfId="4" xr:uid="{98B27C8A-A66B-4BBC-85EF-FB83DAF3357C}"/>
  </cellStyles>
  <dxfs count="5">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colors>
    <mruColors>
      <color rgb="FFC5DBE1"/>
      <color rgb="FFB8D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offline\Users\Daniela.Georgescu\Desktop\DanaGeorgescu_DFE\Grup%20lucru%20Distributii\Indicatori%20Raport%20Investii\RO_Modernisation%20Fund%20Annual%20Report_2024_CLIMA_GLT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
      <sheetName val="Annual Report"/>
      <sheetName val="Projects' beneficiaries"/>
      <sheetName val="MF 2022-1 RO 0-017"/>
      <sheetName val="MF 2023-1 RO 0-003"/>
      <sheetName val="MF 2023-1 RO 0-004"/>
      <sheetName val="MF 2023-1 RO 0-006"/>
      <sheetName val="MF 2024-2 RO 0-001"/>
      <sheetName val="Overview Planned Investments"/>
      <sheetName val="Dropdown Menu"/>
    </sheetNames>
    <sheetDataSet>
      <sheetData sheetId="0"/>
      <sheetData sheetId="1"/>
      <sheetData sheetId="2"/>
      <sheetData sheetId="3">
        <row r="74">
          <cell r="J74">
            <v>1102998910.7337303</v>
          </cell>
          <cell r="L74">
            <v>20702004.072537631</v>
          </cell>
        </row>
      </sheetData>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4">
  <autoFilter ref="B3:C17" xr:uid="{0B30B633-5E2F-472A-A49B-8C39D73A10A5}"/>
  <tableColumns count="2">
    <tableColumn id="1" xr3:uid="{24C783F3-255A-4466-8F6E-B1F49D9ABF06}" name="Column1" dataDxfId="3"/>
    <tableColumn id="2" xr3:uid="{3EA260EB-EA2B-48FD-B7FF-CB19C306BA16}" name="Column2" dataDxfId="2"/>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https://energie.gov.ro/sprijinirea-investitiilor-in-dezvoltarea-capacitatilor-de-stocare-a-energiei-electrice-baterii-cu-finantare-din-fondul-pentru-modernizare-program-cheie-1-surse-regenerabile-de-energie-si/" TargetMode="External"/><Relationship Id="rId3" Type="http://schemas.openxmlformats.org/officeDocument/2006/relationships/hyperlink" Target="https://energie.gov.ro/anunt-referitor-la-aprobarea-ghidului-solicitantului-privind-sprijinirea-investitiilor-in-noi-capacitati-de-producere-a-energiei-electrice-produsa-din-surse-regenerabile-pentru-autoconsum-aferent-apel/" TargetMode="External"/><Relationship Id="rId7" Type="http://schemas.openxmlformats.org/officeDocument/2006/relationships/hyperlink" Target="https://energie.gov.ro/anunt-referitor-la-aprobarea-ghidului-solicitantului-privind-sprijinirea-investitiilor-pentru-modernizarea-reabilitarea-retelei-inteligente-de-termoficare-aferent-apelului-de-proiecte-din-cadrul/" TargetMode="External"/><Relationship Id="rId12" Type="http://schemas.openxmlformats.org/officeDocument/2006/relationships/printerSettings" Target="../printerSettings/printerSettings2.bin"/><Relationship Id="rId2" Type="http://schemas.openxmlformats.org/officeDocument/2006/relationships/hyperlink" Target="https://energie.gov.ro/anunt-privind-lansarea-apelului-de-proiecte-in-cadrul-fondului-pentru-modernizare-program-cheie-nr-1-surse-regenerabile-de-energie-si-stocarea-energiei-sprijinirea-investitiilor-in-noi-capacitat/" TargetMode="External"/><Relationship Id="rId1" Type="http://schemas.openxmlformats.org/officeDocument/2006/relationships/hyperlink" Target="https://energie.gov.ro/anunt-privind-lansarea-apelului-de-proiecte-in-cadrul-fondului-pentru-modernizare-program-cheie-nr-1-surse-regenerabile-de-energie-si-stocarea-energiei-sprijinirea-investitiilor-in-noi-capacitati/" TargetMode="External"/><Relationship Id="rId6" Type="http://schemas.openxmlformats.org/officeDocument/2006/relationships/hyperlink" Target="https://energie.gov.ro/contracte-pentru-diferenta-cfd/" TargetMode="External"/><Relationship Id="rId11" Type="http://schemas.openxmlformats.org/officeDocument/2006/relationships/hyperlink" Target="https://energie.gov.ro/lansare-procedura-necompetitiva-sprijinirea-investitiilor-pentru-extinderea-si-modernizarea-retelei-de-distributie-a-energiei-electrice/" TargetMode="External"/><Relationship Id="rId5" Type="http://schemas.openxmlformats.org/officeDocument/2006/relationships/hyperlink" Target="https://energie.gov.ro/anunt-referitor-la-aprobarea-ghidului-solicitantului-privind-sprijinirea-investitiilor-pentru-modernizarea-reabilitarea-retelei-inteligente-de-termoficare-aferent-apelului-de-proiecte-din-cadrul/" TargetMode="External"/><Relationship Id="rId10" Type="http://schemas.openxmlformats.org/officeDocument/2006/relationships/hyperlink" Target="https://energie.gov.ro/ghidul-solicitantului-conditii-specifice-de-accesare-a-finantarii-din-fondul-pentru-modernizare-sprijinirea-investitiilor-in-cogenerarea-de-inalta-eficienta-in-sectorul-incalzirii-centralizate/" TargetMode="External"/><Relationship Id="rId4" Type="http://schemas.openxmlformats.org/officeDocument/2006/relationships/hyperlink" Target="https://energie.gov.ro/anunt-referitor-la-aprobarea-ghidului-solicitantului-privind-sprijinirea-investitiilor-pentru-modernizarea-reabilitarea-retelei-inteligente-de-termoficare-aferent-apelului-de-proiecte-din-cadrul/" TargetMode="External"/><Relationship Id="rId9" Type="http://schemas.openxmlformats.org/officeDocument/2006/relationships/hyperlink" Target="https://legislatie.just.ro/Public/DetaliiDocumentAfis/27012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topLeftCell="A4" zoomScale="73" zoomScaleNormal="55" workbookViewId="0">
      <selection activeCell="B11" sqref="B11:C11"/>
    </sheetView>
  </sheetViews>
  <sheetFormatPr defaultColWidth="8.5703125" defaultRowHeight="16.5" zeroHeight="1" x14ac:dyDescent="0.3"/>
  <cols>
    <col min="1" max="1" width="3.5703125" style="52" customWidth="1"/>
    <col min="2" max="2" width="33.5703125" style="52" customWidth="1"/>
    <col min="3" max="3" width="176" style="52" customWidth="1"/>
    <col min="4" max="4" width="3.85546875" style="52" customWidth="1"/>
    <col min="5" max="6" width="44.5703125" style="52" hidden="1" customWidth="1"/>
    <col min="7" max="18" width="44.5703125" style="36" hidden="1" customWidth="1"/>
    <col min="19" max="19" width="44.5703125" style="52" hidden="1" customWidth="1"/>
    <col min="20" max="16379" width="8.5703125" style="38" hidden="1" customWidth="1"/>
    <col min="16380" max="16380" width="2.140625" style="38" hidden="1" customWidth="1"/>
    <col min="16381" max="16381" width="7.85546875" style="38" hidden="1" customWidth="1"/>
    <col min="16382" max="16382" width="8.5703125" style="38" hidden="1" customWidth="1"/>
    <col min="16383" max="16383" width="4.42578125" style="38" hidden="1" customWidth="1"/>
    <col min="16384" max="16384" width="1.5703125" style="38" hidden="1" customWidth="1"/>
  </cols>
  <sheetData>
    <row r="1" spans="1:96" x14ac:dyDescent="0.3">
      <c r="A1" s="284"/>
      <c r="B1" s="284"/>
      <c r="C1" s="284"/>
      <c r="D1" s="284"/>
      <c r="E1" s="36"/>
      <c r="F1" s="36"/>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row>
    <row r="2" spans="1:96" ht="60.75" customHeight="1" x14ac:dyDescent="0.3">
      <c r="A2" s="284"/>
      <c r="B2" s="288" t="s">
        <v>0</v>
      </c>
      <c r="C2" s="288"/>
      <c r="D2" s="284"/>
      <c r="E2" s="36"/>
      <c r="F2" s="36"/>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row>
    <row r="3" spans="1:96" ht="24.75" customHeight="1" x14ac:dyDescent="0.3">
      <c r="A3" s="284"/>
      <c r="B3" s="289" t="s">
        <v>1</v>
      </c>
      <c r="C3" s="289"/>
      <c r="D3" s="284"/>
      <c r="E3" s="36"/>
      <c r="F3" s="36"/>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row>
    <row r="4" spans="1:96" ht="53.25" customHeight="1" x14ac:dyDescent="0.3">
      <c r="A4" s="284"/>
      <c r="B4" s="286" t="s">
        <v>73</v>
      </c>
      <c r="C4" s="286"/>
      <c r="D4" s="284"/>
      <c r="E4" s="39"/>
      <c r="F4" s="36"/>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row>
    <row r="5" spans="1:96" ht="90" customHeight="1" x14ac:dyDescent="0.3">
      <c r="A5" s="284"/>
      <c r="B5" s="286" t="s">
        <v>74</v>
      </c>
      <c r="C5" s="286"/>
      <c r="D5" s="284"/>
      <c r="E5" s="39"/>
      <c r="F5" s="36"/>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row>
    <row r="6" spans="1:96" ht="181.5" customHeight="1" x14ac:dyDescent="0.3">
      <c r="A6" s="284"/>
      <c r="B6" s="290" t="s">
        <v>3002</v>
      </c>
      <c r="C6" s="287"/>
      <c r="D6" s="284"/>
      <c r="E6" s="39"/>
      <c r="F6" s="36"/>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row>
    <row r="7" spans="1:96" ht="39.75" customHeight="1" x14ac:dyDescent="0.3">
      <c r="A7" s="284"/>
      <c r="B7" s="290" t="s">
        <v>189</v>
      </c>
      <c r="C7" s="287"/>
      <c r="D7" s="284"/>
      <c r="E7" s="39"/>
      <c r="F7" s="36"/>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row>
    <row r="8" spans="1:96" ht="18.75" customHeight="1" x14ac:dyDescent="0.3">
      <c r="A8" s="284"/>
      <c r="B8" s="287" t="s">
        <v>2</v>
      </c>
      <c r="C8" s="287"/>
      <c r="D8" s="284"/>
      <c r="E8" s="36"/>
      <c r="F8" s="36"/>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row>
    <row r="9" spans="1:96" ht="17.25" customHeight="1" x14ac:dyDescent="0.3">
      <c r="A9" s="284"/>
      <c r="B9" s="292" t="s">
        <v>3</v>
      </c>
      <c r="C9" s="292"/>
      <c r="D9" s="284"/>
      <c r="E9" s="36"/>
      <c r="F9" s="36"/>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row>
    <row r="10" spans="1:96" ht="16.5" customHeight="1" x14ac:dyDescent="0.3">
      <c r="A10" s="284"/>
      <c r="B10" s="291" t="s">
        <v>4</v>
      </c>
      <c r="C10" s="291"/>
      <c r="D10" s="284"/>
      <c r="E10" s="36"/>
      <c r="F10" s="36"/>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row>
    <row r="11" spans="1:96" ht="21.75" customHeight="1" x14ac:dyDescent="0.3">
      <c r="A11" s="284"/>
      <c r="B11" s="293" t="s">
        <v>5</v>
      </c>
      <c r="C11" s="293"/>
      <c r="D11" s="284"/>
      <c r="E11" s="36"/>
      <c r="F11" s="36"/>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row>
    <row r="12" spans="1:96" ht="21" customHeight="1" thickBot="1" x14ac:dyDescent="0.35">
      <c r="A12" s="284"/>
      <c r="B12" s="40" t="s">
        <v>6</v>
      </c>
      <c r="C12" s="41" t="s">
        <v>7</v>
      </c>
      <c r="D12" s="284"/>
      <c r="E12" s="36"/>
      <c r="F12" s="36"/>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row>
    <row r="13" spans="1:96" ht="42" customHeight="1" thickBot="1" x14ac:dyDescent="0.35">
      <c r="A13" s="284"/>
      <c r="B13" s="42">
        <v>2024</v>
      </c>
      <c r="C13" s="43" t="s">
        <v>70</v>
      </c>
      <c r="D13" s="284"/>
      <c r="E13" s="36" t="s">
        <v>9</v>
      </c>
      <c r="F13" s="36"/>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row>
    <row r="14" spans="1:96" x14ac:dyDescent="0.3">
      <c r="A14" s="284"/>
      <c r="B14" s="44"/>
      <c r="C14" s="37"/>
      <c r="D14" s="284"/>
      <c r="E14" s="36"/>
      <c r="F14" s="36"/>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row>
    <row r="15" spans="1:96" x14ac:dyDescent="0.3">
      <c r="A15" s="284"/>
      <c r="B15" s="35"/>
      <c r="C15" s="45"/>
      <c r="D15" s="284"/>
      <c r="E15" s="36"/>
      <c r="F15" s="36"/>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row>
    <row r="16" spans="1:96" ht="18.75" hidden="1" x14ac:dyDescent="0.3">
      <c r="A16" s="36"/>
      <c r="B16" s="36"/>
      <c r="C16" s="46"/>
      <c r="D16" s="36"/>
      <c r="E16" s="36"/>
      <c r="F16" s="36"/>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row>
    <row r="17" spans="1:276" hidden="1" x14ac:dyDescent="0.3">
      <c r="A17" s="36"/>
      <c r="B17" s="36"/>
      <c r="C17" s="47"/>
      <c r="D17" s="36"/>
      <c r="E17" s="36"/>
      <c r="F17" s="36"/>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row>
    <row r="18" spans="1:276" hidden="1" x14ac:dyDescent="0.3">
      <c r="A18" s="36"/>
      <c r="B18" s="36"/>
      <c r="C18" s="48"/>
      <c r="D18" s="36"/>
      <c r="E18" s="36"/>
      <c r="F18" s="36"/>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row>
    <row r="19" spans="1:276" hidden="1" x14ac:dyDescent="0.3">
      <c r="A19" s="36"/>
      <c r="B19" s="36"/>
      <c r="C19" s="49"/>
      <c r="D19" s="36"/>
      <c r="E19" s="36"/>
      <c r="F19" s="36"/>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row>
    <row r="20" spans="1:276" hidden="1" x14ac:dyDescent="0.3">
      <c r="A20" s="36"/>
      <c r="B20" s="36"/>
      <c r="C20" s="49"/>
      <c r="D20" s="36"/>
      <c r="E20" s="36"/>
      <c r="F20" s="36"/>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row>
    <row r="21" spans="1:276" hidden="1" x14ac:dyDescent="0.3">
      <c r="A21" s="36"/>
      <c r="B21" s="36"/>
      <c r="C21" s="50"/>
      <c r="D21" s="36"/>
      <c r="E21" s="36"/>
      <c r="F21" s="36"/>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row>
    <row r="22" spans="1:276" hidden="1" x14ac:dyDescent="0.3">
      <c r="A22" s="36"/>
      <c r="B22" s="36"/>
      <c r="C22" s="51"/>
      <c r="D22" s="36"/>
      <c r="E22" s="36"/>
      <c r="F22" s="36"/>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row>
    <row r="23" spans="1:276" ht="66" hidden="1" customHeight="1" x14ac:dyDescent="0.3">
      <c r="A23" s="285"/>
      <c r="B23" s="285"/>
      <c r="C23" s="285"/>
      <c r="D23" s="285"/>
      <c r="E23" s="36"/>
      <c r="F23" s="36"/>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row>
    <row r="24" spans="1:276" hidden="1" x14ac:dyDescent="0.3">
      <c r="A24" s="36"/>
      <c r="B24" s="36"/>
      <c r="C24" s="36"/>
      <c r="D24" s="36"/>
      <c r="E24" s="36"/>
      <c r="F24" s="36"/>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row>
    <row r="25" spans="1:276" hidden="1" x14ac:dyDescent="0.3">
      <c r="A25" s="36"/>
      <c r="B25" s="36"/>
      <c r="C25" s="36"/>
      <c r="D25" s="36"/>
      <c r="E25" s="36"/>
      <c r="F25" s="36"/>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37"/>
      <c r="IP25" s="37"/>
      <c r="IQ25" s="37"/>
      <c r="IR25" s="37"/>
      <c r="IS25" s="37"/>
      <c r="IT25" s="37"/>
      <c r="IU25" s="37"/>
      <c r="IV25" s="37"/>
      <c r="IW25" s="37"/>
      <c r="IX25" s="37"/>
      <c r="IY25" s="37"/>
      <c r="IZ25" s="37"/>
      <c r="JA25" s="37"/>
      <c r="JB25" s="37"/>
      <c r="JC25" s="37"/>
      <c r="JD25" s="37"/>
      <c r="JE25" s="37"/>
      <c r="JF25" s="37"/>
      <c r="JG25" s="37"/>
      <c r="JH25" s="37"/>
      <c r="JI25" s="37"/>
      <c r="JJ25" s="37"/>
      <c r="JK25" s="37"/>
      <c r="JL25" s="37"/>
      <c r="JM25" s="37"/>
      <c r="JN25" s="37"/>
      <c r="JO25" s="37"/>
      <c r="JP25" s="37"/>
    </row>
    <row r="26" spans="1:276" hidden="1" x14ac:dyDescent="0.3">
      <c r="A26" s="36"/>
      <c r="B26" s="36"/>
      <c r="C26" s="36"/>
      <c r="D26" s="36"/>
      <c r="E26" s="36"/>
      <c r="F26" s="36"/>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c r="IW26" s="37"/>
      <c r="IX26" s="37"/>
      <c r="IY26" s="37"/>
      <c r="IZ26" s="37"/>
      <c r="JA26" s="37"/>
      <c r="JB26" s="37"/>
      <c r="JC26" s="37"/>
      <c r="JD26" s="37"/>
      <c r="JE26" s="37"/>
      <c r="JF26" s="37"/>
      <c r="JG26" s="37"/>
      <c r="JH26" s="37"/>
      <c r="JI26" s="37"/>
      <c r="JJ26" s="37"/>
      <c r="JK26" s="37"/>
      <c r="JL26" s="37"/>
      <c r="JM26" s="37"/>
      <c r="JN26" s="37"/>
      <c r="JO26" s="37"/>
      <c r="JP26" s="37"/>
    </row>
    <row r="27" spans="1:276" hidden="1" x14ac:dyDescent="0.3">
      <c r="A27" s="36"/>
      <c r="B27" s="36"/>
      <c r="C27" s="36"/>
      <c r="D27" s="36"/>
      <c r="E27" s="36"/>
      <c r="F27" s="36"/>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c r="JB27" s="37"/>
      <c r="JC27" s="37"/>
      <c r="JD27" s="37"/>
      <c r="JE27" s="37"/>
      <c r="JF27" s="37"/>
      <c r="JG27" s="37"/>
      <c r="JH27" s="37"/>
      <c r="JI27" s="37"/>
      <c r="JJ27" s="37"/>
      <c r="JK27" s="37"/>
      <c r="JL27" s="37"/>
      <c r="JM27" s="37"/>
      <c r="JN27" s="37"/>
      <c r="JO27" s="37"/>
      <c r="JP27" s="37"/>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5" x14ac:dyDescent="0.25"/>
  <cols>
    <col min="2" max="2" width="11" customWidth="1"/>
  </cols>
  <sheetData>
    <row r="2" spans="1:15" x14ac:dyDescent="0.25">
      <c r="B2" t="s">
        <v>56</v>
      </c>
      <c r="C2" t="s">
        <v>57</v>
      </c>
    </row>
    <row r="3" spans="1:15" x14ac:dyDescent="0.25">
      <c r="B3" t="s">
        <v>58</v>
      </c>
      <c r="C3" t="s">
        <v>59</v>
      </c>
    </row>
    <row r="4" spans="1:15" x14ac:dyDescent="0.25">
      <c r="B4" s="1" t="s">
        <v>60</v>
      </c>
      <c r="C4" s="6">
        <v>2021</v>
      </c>
    </row>
    <row r="5" spans="1:15" x14ac:dyDescent="0.25">
      <c r="A5" s="2"/>
      <c r="B5" s="5" t="s">
        <v>8</v>
      </c>
      <c r="C5" s="6">
        <v>2022</v>
      </c>
    </row>
    <row r="6" spans="1:15" x14ac:dyDescent="0.25">
      <c r="A6" s="2"/>
      <c r="B6" s="5" t="s">
        <v>61</v>
      </c>
      <c r="C6" s="6">
        <v>2023</v>
      </c>
    </row>
    <row r="7" spans="1:15" x14ac:dyDescent="0.25">
      <c r="A7" s="2"/>
      <c r="B7" s="5" t="s">
        <v>62</v>
      </c>
      <c r="C7" s="6">
        <v>2024</v>
      </c>
    </row>
    <row r="8" spans="1:15" x14ac:dyDescent="0.25">
      <c r="A8" s="2"/>
      <c r="B8" s="5" t="s">
        <v>63</v>
      </c>
      <c r="C8" s="6">
        <v>2025</v>
      </c>
    </row>
    <row r="9" spans="1:15" x14ac:dyDescent="0.25">
      <c r="A9" s="2"/>
      <c r="B9" s="5" t="s">
        <v>64</v>
      </c>
      <c r="C9" s="6">
        <v>2026</v>
      </c>
    </row>
    <row r="10" spans="1:15" x14ac:dyDescent="0.25">
      <c r="A10" s="2"/>
      <c r="B10" s="5" t="s">
        <v>65</v>
      </c>
      <c r="C10" s="6">
        <v>2027</v>
      </c>
    </row>
    <row r="11" spans="1:15" x14ac:dyDescent="0.25">
      <c r="A11" s="2"/>
      <c r="B11" s="5" t="s">
        <v>66</v>
      </c>
      <c r="C11" s="6">
        <v>2028</v>
      </c>
    </row>
    <row r="12" spans="1:15" x14ac:dyDescent="0.25">
      <c r="A12" s="2"/>
      <c r="B12" s="5" t="s">
        <v>67</v>
      </c>
      <c r="C12" s="6">
        <v>2029</v>
      </c>
    </row>
    <row r="13" spans="1:15" x14ac:dyDescent="0.25">
      <c r="A13" s="2"/>
      <c r="B13" s="5" t="s">
        <v>68</v>
      </c>
      <c r="C13" s="6">
        <v>2030</v>
      </c>
    </row>
    <row r="14" spans="1:15" x14ac:dyDescent="0.25">
      <c r="A14" s="2"/>
      <c r="B14" s="5" t="s">
        <v>69</v>
      </c>
      <c r="C14" s="6"/>
    </row>
    <row r="15" spans="1:15" x14ac:dyDescent="0.25">
      <c r="A15" s="2"/>
      <c r="B15" s="5" t="s">
        <v>70</v>
      </c>
      <c r="C15" s="6"/>
      <c r="I15" s="2"/>
      <c r="J15" s="3"/>
      <c r="K15" s="3"/>
      <c r="L15" s="3"/>
      <c r="M15" s="3"/>
      <c r="N15" s="3"/>
      <c r="O15" s="4"/>
    </row>
    <row r="16" spans="1:15" x14ac:dyDescent="0.25">
      <c r="A16" s="2"/>
      <c r="B16" s="5" t="s">
        <v>71</v>
      </c>
      <c r="C16" s="6"/>
      <c r="I16" s="2"/>
      <c r="J16" s="3"/>
      <c r="K16" s="3"/>
      <c r="L16" s="3"/>
      <c r="M16" s="3"/>
      <c r="N16" s="3"/>
      <c r="O16" s="4"/>
    </row>
    <row r="17" spans="1:15" x14ac:dyDescent="0.25">
      <c r="A17" s="2"/>
      <c r="B17" s="5" t="s">
        <v>72</v>
      </c>
      <c r="C17" s="6"/>
      <c r="I17" s="2"/>
      <c r="J17" s="3"/>
      <c r="K17" s="3"/>
      <c r="L17" s="3"/>
      <c r="M17" s="3"/>
      <c r="N17" s="3"/>
      <c r="O17" s="4"/>
    </row>
    <row r="18" spans="1:15" x14ac:dyDescent="0.25">
      <c r="I18" s="2"/>
      <c r="J18" s="3"/>
      <c r="K18" s="3"/>
      <c r="L18" s="3"/>
      <c r="M18" s="3"/>
      <c r="N18" s="3"/>
      <c r="O18" s="4"/>
    </row>
    <row r="19" spans="1:15" x14ac:dyDescent="0.25">
      <c r="I19" s="2"/>
      <c r="J19" s="3"/>
      <c r="K19" s="3"/>
      <c r="L19" s="3"/>
      <c r="M19" s="3"/>
      <c r="N19" s="3"/>
      <c r="O19" s="4"/>
    </row>
    <row r="20" spans="1:15" x14ac:dyDescent="0.25">
      <c r="I20" s="2"/>
      <c r="J20" s="3"/>
      <c r="K20" s="3"/>
      <c r="L20" s="3"/>
      <c r="M20" s="3"/>
      <c r="N20" s="3"/>
      <c r="O20" s="4"/>
    </row>
    <row r="21" spans="1:15" x14ac:dyDescent="0.25">
      <c r="I21" s="2"/>
      <c r="J21" s="3"/>
      <c r="K21" s="3"/>
      <c r="L21" s="3"/>
      <c r="M21" s="3"/>
      <c r="N21" s="3"/>
      <c r="O21" s="4"/>
    </row>
    <row r="22" spans="1:15" x14ac:dyDescent="0.25">
      <c r="I22" s="2"/>
      <c r="J22" s="3"/>
      <c r="K22" s="3"/>
      <c r="L22" s="3"/>
      <c r="M22" s="3"/>
      <c r="N22" s="3"/>
      <c r="O22" s="4"/>
    </row>
    <row r="23" spans="1:15" x14ac:dyDescent="0.25">
      <c r="I23" s="2"/>
      <c r="J23" s="3"/>
      <c r="K23" s="3"/>
      <c r="L23" s="3"/>
      <c r="M23" s="3"/>
      <c r="N23" s="3"/>
      <c r="O23" s="4"/>
    </row>
    <row r="24" spans="1:15" x14ac:dyDescent="0.25">
      <c r="I24" s="2"/>
      <c r="J24" s="3"/>
      <c r="K24" s="3"/>
      <c r="L24" s="3"/>
      <c r="M24" s="3"/>
      <c r="N24" s="3"/>
      <c r="O24" s="4"/>
    </row>
    <row r="25" spans="1:15" x14ac:dyDescent="0.25">
      <c r="I25" s="2"/>
    </row>
  </sheetData>
  <phoneticPr fontId="9"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dimension ref="A1:CQ48"/>
  <sheetViews>
    <sheetView tabSelected="1" zoomScale="70" zoomScaleNormal="40" workbookViewId="0">
      <pane xSplit="4" ySplit="5" topLeftCell="AE34" activePane="bottomRight" state="frozen"/>
      <selection pane="topRight" activeCell="E1" sqref="E1"/>
      <selection pane="bottomLeft" activeCell="A6" sqref="A6"/>
      <selection pane="bottomRight" activeCell="AK37" sqref="AK37"/>
    </sheetView>
  </sheetViews>
  <sheetFormatPr defaultColWidth="8.85546875" defaultRowHeight="16.5" x14ac:dyDescent="0.25"/>
  <cols>
    <col min="1" max="1" width="8.85546875" style="132"/>
    <col min="2" max="2" width="22.85546875" style="132" customWidth="1"/>
    <col min="3" max="3" width="16.140625" style="132" customWidth="1"/>
    <col min="4" max="4" width="30" style="132" customWidth="1"/>
    <col min="5" max="5" width="12.140625" style="132" customWidth="1"/>
    <col min="6" max="6" width="10.7109375" style="132" customWidth="1"/>
    <col min="7" max="7" width="12.42578125" style="132" customWidth="1"/>
    <col min="8" max="8" width="18.7109375" style="132" customWidth="1"/>
    <col min="9" max="10" width="25.85546875" style="132" customWidth="1"/>
    <col min="11" max="13" width="20.85546875" style="132" customWidth="1"/>
    <col min="14" max="14" width="21.85546875" style="132" customWidth="1"/>
    <col min="15" max="15" width="25.85546875" style="132" customWidth="1"/>
    <col min="16" max="16" width="25" style="132" customWidth="1"/>
    <col min="17" max="18" width="19.85546875" style="132" customWidth="1"/>
    <col min="19" max="19" width="20.85546875" style="132" customWidth="1"/>
    <col min="20" max="20" width="21.7109375" style="132" customWidth="1"/>
    <col min="21" max="23" width="20.85546875" style="132" customWidth="1"/>
    <col min="24" max="24" width="23.85546875" style="132" bestFit="1" customWidth="1"/>
    <col min="25" max="28" width="20.85546875" style="132" customWidth="1"/>
    <col min="29" max="29" width="24" style="132" bestFit="1" customWidth="1"/>
    <col min="30" max="30" width="32.85546875" style="132" bestFit="1" customWidth="1"/>
    <col min="31" max="31" width="27.85546875" style="132" customWidth="1"/>
    <col min="32" max="32" width="51" style="132" customWidth="1"/>
    <col min="33" max="33" width="21.42578125" style="132" customWidth="1"/>
    <col min="34" max="34" width="58.42578125" style="132" bestFit="1" customWidth="1"/>
    <col min="35" max="35" width="34.42578125" style="132" customWidth="1"/>
    <col min="36" max="36" width="32.42578125" style="132" customWidth="1"/>
    <col min="37" max="37" width="45" style="132" customWidth="1"/>
    <col min="38" max="38" width="29.42578125" style="132" customWidth="1"/>
    <col min="39" max="16384" width="8.85546875" style="132"/>
  </cols>
  <sheetData>
    <row r="1" spans="1:38" ht="17.25" thickBot="1" x14ac:dyDescent="0.3"/>
    <row r="2" spans="1:38" s="133" customFormat="1" ht="21.95" customHeight="1" thickBot="1" x14ac:dyDescent="0.3">
      <c r="A2" s="312" t="s">
        <v>2974</v>
      </c>
      <c r="B2" s="313"/>
      <c r="C2" s="313"/>
      <c r="D2" s="313"/>
      <c r="E2" s="313"/>
      <c r="F2" s="313"/>
      <c r="G2" s="313"/>
      <c r="H2" s="313"/>
      <c r="I2" s="313"/>
      <c r="J2" s="314"/>
      <c r="K2" s="300" t="s">
        <v>10</v>
      </c>
      <c r="L2" s="301"/>
      <c r="M2" s="301"/>
      <c r="N2" s="301"/>
      <c r="O2" s="301"/>
      <c r="P2" s="301"/>
      <c r="Q2" s="301"/>
      <c r="R2" s="302"/>
      <c r="S2" s="294" t="s">
        <v>11</v>
      </c>
      <c r="T2" s="295"/>
      <c r="U2" s="295"/>
      <c r="V2" s="295"/>
      <c r="W2" s="295"/>
      <c r="X2" s="295"/>
      <c r="Y2" s="295"/>
      <c r="Z2" s="295"/>
      <c r="AA2" s="295"/>
      <c r="AB2" s="295"/>
      <c r="AC2" s="295"/>
      <c r="AD2" s="296"/>
      <c r="AE2" s="303" t="s">
        <v>12</v>
      </c>
      <c r="AF2" s="304"/>
      <c r="AG2" s="304"/>
      <c r="AH2" s="304"/>
      <c r="AI2" s="304"/>
      <c r="AJ2" s="304"/>
      <c r="AK2" s="304"/>
      <c r="AL2" s="305"/>
    </row>
    <row r="3" spans="1:38" ht="40.35" customHeight="1" x14ac:dyDescent="0.25">
      <c r="A3" s="309" t="s">
        <v>13</v>
      </c>
      <c r="B3" s="306" t="s">
        <v>14</v>
      </c>
      <c r="C3" s="306" t="s">
        <v>15</v>
      </c>
      <c r="D3" s="306" t="s">
        <v>16</v>
      </c>
      <c r="E3" s="306" t="s">
        <v>17</v>
      </c>
      <c r="F3" s="306" t="s">
        <v>18</v>
      </c>
      <c r="G3" s="306" t="s">
        <v>19</v>
      </c>
      <c r="H3" s="306" t="s">
        <v>20</v>
      </c>
      <c r="I3" s="306" t="s">
        <v>21</v>
      </c>
      <c r="J3" s="297" t="s">
        <v>22</v>
      </c>
      <c r="K3" s="309" t="s">
        <v>2975</v>
      </c>
      <c r="L3" s="306" t="s">
        <v>2976</v>
      </c>
      <c r="M3" s="306" t="s">
        <v>23</v>
      </c>
      <c r="N3" s="306" t="s">
        <v>24</v>
      </c>
      <c r="O3" s="306" t="s">
        <v>25</v>
      </c>
      <c r="P3" s="306" t="s">
        <v>26</v>
      </c>
      <c r="Q3" s="306" t="s">
        <v>27</v>
      </c>
      <c r="R3" s="297" t="s">
        <v>28</v>
      </c>
      <c r="S3" s="315" t="s">
        <v>2977</v>
      </c>
      <c r="T3" s="316"/>
      <c r="U3" s="316"/>
      <c r="V3" s="316"/>
      <c r="W3" s="316"/>
      <c r="X3" s="316"/>
      <c r="Y3" s="316"/>
      <c r="Z3" s="316"/>
      <c r="AA3" s="316"/>
      <c r="AB3" s="316"/>
      <c r="AC3" s="316"/>
      <c r="AD3" s="317"/>
      <c r="AE3" s="309" t="s">
        <v>29</v>
      </c>
      <c r="AF3" s="306" t="s">
        <v>30</v>
      </c>
      <c r="AG3" s="306" t="s">
        <v>31</v>
      </c>
      <c r="AH3" s="306" t="s">
        <v>32</v>
      </c>
      <c r="AI3" s="306" t="s">
        <v>194</v>
      </c>
      <c r="AJ3" s="306" t="s">
        <v>33</v>
      </c>
      <c r="AK3" s="306" t="s">
        <v>34</v>
      </c>
      <c r="AL3" s="297" t="s">
        <v>35</v>
      </c>
    </row>
    <row r="4" spans="1:38" ht="58.35" customHeight="1" x14ac:dyDescent="0.25">
      <c r="A4" s="310"/>
      <c r="B4" s="307"/>
      <c r="C4" s="307"/>
      <c r="D4" s="307"/>
      <c r="E4" s="307"/>
      <c r="F4" s="307"/>
      <c r="G4" s="307"/>
      <c r="H4" s="307"/>
      <c r="I4" s="307"/>
      <c r="J4" s="298"/>
      <c r="K4" s="310"/>
      <c r="L4" s="307"/>
      <c r="M4" s="307"/>
      <c r="N4" s="307"/>
      <c r="O4" s="307"/>
      <c r="P4" s="307"/>
      <c r="Q4" s="307"/>
      <c r="R4" s="298"/>
      <c r="S4" s="318" t="s">
        <v>36</v>
      </c>
      <c r="T4" s="319"/>
      <c r="U4" s="319"/>
      <c r="V4" s="320"/>
      <c r="W4" s="321" t="s">
        <v>37</v>
      </c>
      <c r="X4" s="319"/>
      <c r="Y4" s="319"/>
      <c r="Z4" s="320"/>
      <c r="AA4" s="321" t="s">
        <v>38</v>
      </c>
      <c r="AB4" s="320"/>
      <c r="AC4" s="321" t="s">
        <v>39</v>
      </c>
      <c r="AD4" s="322"/>
      <c r="AE4" s="310"/>
      <c r="AF4" s="307"/>
      <c r="AG4" s="307"/>
      <c r="AH4" s="307"/>
      <c r="AI4" s="307"/>
      <c r="AJ4" s="307"/>
      <c r="AK4" s="307"/>
      <c r="AL4" s="298"/>
    </row>
    <row r="5" spans="1:38" ht="76.349999999999994" customHeight="1" thickBot="1" x14ac:dyDescent="0.3">
      <c r="A5" s="311"/>
      <c r="B5" s="308"/>
      <c r="C5" s="308"/>
      <c r="D5" s="308"/>
      <c r="E5" s="308"/>
      <c r="F5" s="308"/>
      <c r="G5" s="308"/>
      <c r="H5" s="308"/>
      <c r="I5" s="308"/>
      <c r="J5" s="299"/>
      <c r="K5" s="311"/>
      <c r="L5" s="308"/>
      <c r="M5" s="308"/>
      <c r="N5" s="308"/>
      <c r="O5" s="308"/>
      <c r="P5" s="308"/>
      <c r="Q5" s="308"/>
      <c r="R5" s="299"/>
      <c r="S5" s="197" t="s">
        <v>190</v>
      </c>
      <c r="T5" s="200" t="s">
        <v>218</v>
      </c>
      <c r="U5" s="200" t="s">
        <v>217</v>
      </c>
      <c r="V5" s="198" t="s">
        <v>191</v>
      </c>
      <c r="W5" s="198" t="s">
        <v>190</v>
      </c>
      <c r="X5" s="200" t="s">
        <v>218</v>
      </c>
      <c r="Y5" s="200" t="s">
        <v>217</v>
      </c>
      <c r="Z5" s="198" t="s">
        <v>191</v>
      </c>
      <c r="AA5" s="198" t="s">
        <v>190</v>
      </c>
      <c r="AB5" s="198" t="s">
        <v>191</v>
      </c>
      <c r="AC5" s="198" t="s">
        <v>190</v>
      </c>
      <c r="AD5" s="199" t="s">
        <v>191</v>
      </c>
      <c r="AE5" s="311"/>
      <c r="AF5" s="308"/>
      <c r="AG5" s="308"/>
      <c r="AH5" s="308"/>
      <c r="AI5" s="308"/>
      <c r="AJ5" s="308"/>
      <c r="AK5" s="308"/>
      <c r="AL5" s="299"/>
    </row>
    <row r="6" spans="1:38" s="55" customFormat="1" ht="57" x14ac:dyDescent="0.25">
      <c r="A6" s="201">
        <v>1</v>
      </c>
      <c r="B6" s="208" t="s">
        <v>2978</v>
      </c>
      <c r="C6" s="208" t="s">
        <v>60</v>
      </c>
      <c r="D6" s="209" t="s">
        <v>75</v>
      </c>
      <c r="E6" s="208" t="s">
        <v>108</v>
      </c>
      <c r="F6" s="208" t="s">
        <v>163</v>
      </c>
      <c r="G6" s="208" t="s">
        <v>2631</v>
      </c>
      <c r="H6" s="208" t="s">
        <v>193</v>
      </c>
      <c r="I6" s="210" t="s">
        <v>166</v>
      </c>
      <c r="J6" s="211" t="str">
        <f>'Projects'' beneficiaries'!F9</f>
        <v>Constanţa County</v>
      </c>
      <c r="K6" s="212">
        <v>27360872.699999999</v>
      </c>
      <c r="L6" s="213">
        <v>22992330</v>
      </c>
      <c r="M6" s="213">
        <v>22992330</v>
      </c>
      <c r="N6" s="213">
        <v>22992330</v>
      </c>
      <c r="O6" s="213">
        <f>'Projects'' beneficiaries'!K9</f>
        <v>22992330.147769075</v>
      </c>
      <c r="P6" s="213">
        <f>'Projects'' beneficiaries'!M9</f>
        <v>429.18182378691654</v>
      </c>
      <c r="Q6" s="213">
        <v>0</v>
      </c>
      <c r="R6" s="214" t="s">
        <v>193</v>
      </c>
      <c r="S6" s="215">
        <v>0</v>
      </c>
      <c r="T6" s="216">
        <v>1020</v>
      </c>
      <c r="U6" s="217">
        <v>48</v>
      </c>
      <c r="V6" s="218">
        <f>T6*U6</f>
        <v>48960</v>
      </c>
      <c r="W6" s="219">
        <v>0</v>
      </c>
      <c r="X6" s="220">
        <v>16212</v>
      </c>
      <c r="Y6" s="217">
        <v>48</v>
      </c>
      <c r="Z6" s="219">
        <f>X6*Y6</f>
        <v>778176</v>
      </c>
      <c r="AA6" s="221" t="s">
        <v>193</v>
      </c>
      <c r="AB6" s="221" t="s">
        <v>193</v>
      </c>
      <c r="AC6" s="222">
        <f>IFERROR(K6/W6,0)</f>
        <v>0</v>
      </c>
      <c r="AD6" s="222">
        <f>K6/Z6</f>
        <v>35.160262845423141</v>
      </c>
      <c r="AE6" s="223"/>
      <c r="AF6" s="224"/>
      <c r="AG6" s="225">
        <v>46387</v>
      </c>
      <c r="AH6" s="226" t="s">
        <v>2900</v>
      </c>
      <c r="AI6" s="227" t="s">
        <v>2911</v>
      </c>
      <c r="AJ6" s="228" t="s">
        <v>60</v>
      </c>
      <c r="AK6" s="229" t="s">
        <v>193</v>
      </c>
      <c r="AL6" s="214" t="s">
        <v>193</v>
      </c>
    </row>
    <row r="7" spans="1:38" s="55" customFormat="1" ht="85.5" x14ac:dyDescent="0.25">
      <c r="A7" s="201">
        <v>2</v>
      </c>
      <c r="B7" s="230" t="s">
        <v>2979</v>
      </c>
      <c r="C7" s="230" t="s">
        <v>60</v>
      </c>
      <c r="D7" s="231" t="s">
        <v>76</v>
      </c>
      <c r="E7" s="230" t="s">
        <v>108</v>
      </c>
      <c r="F7" s="230" t="s">
        <v>163</v>
      </c>
      <c r="G7" s="230" t="s">
        <v>2631</v>
      </c>
      <c r="H7" s="232" t="s">
        <v>193</v>
      </c>
      <c r="I7" s="230" t="s">
        <v>167</v>
      </c>
      <c r="J7" s="233" t="str">
        <f>'Projects'' beneficiaries'!F26</f>
        <v>Rovinari, Gorj County</v>
      </c>
      <c r="K7" s="234">
        <v>124024320</v>
      </c>
      <c r="L7" s="235">
        <v>104090452</v>
      </c>
      <c r="M7" s="235">
        <v>72863317</v>
      </c>
      <c r="N7" s="235">
        <v>72863317</v>
      </c>
      <c r="O7" s="235">
        <f>'Projects'' beneficiaries'!K26</f>
        <v>72863317.015189976</v>
      </c>
      <c r="P7" s="235">
        <f>'Projects'' beneficiaries'!M26</f>
        <v>0</v>
      </c>
      <c r="Q7" s="235">
        <v>0</v>
      </c>
      <c r="R7" s="236" t="s">
        <v>193</v>
      </c>
      <c r="S7" s="215">
        <v>0</v>
      </c>
      <c r="T7" s="237">
        <f>35330*11.63</f>
        <v>410887.9</v>
      </c>
      <c r="U7" s="217">
        <v>25</v>
      </c>
      <c r="V7" s="218">
        <f t="shared" ref="V7:V47" si="0">T7*U7</f>
        <v>10272197.5</v>
      </c>
      <c r="W7" s="219">
        <v>0</v>
      </c>
      <c r="X7" s="220">
        <v>122126</v>
      </c>
      <c r="Y7" s="217">
        <v>25</v>
      </c>
      <c r="Z7" s="219">
        <f t="shared" ref="Z7:Z47" si="1">X7*Y7</f>
        <v>3053150</v>
      </c>
      <c r="AA7" s="221" t="s">
        <v>193</v>
      </c>
      <c r="AB7" s="221" t="s">
        <v>193</v>
      </c>
      <c r="AC7" s="222">
        <f>IFERROR(K7/W7,0)</f>
        <v>0</v>
      </c>
      <c r="AD7" s="222">
        <f t="shared" ref="AD7:AD47" si="2">K7/Z7</f>
        <v>40.621757856639867</v>
      </c>
      <c r="AE7" s="238"/>
      <c r="AF7" s="224"/>
      <c r="AG7" s="239">
        <v>46203</v>
      </c>
      <c r="AH7" s="224" t="s">
        <v>2999</v>
      </c>
      <c r="AI7" s="224" t="s">
        <v>2909</v>
      </c>
      <c r="AJ7" s="240" t="s">
        <v>60</v>
      </c>
      <c r="AK7" s="241" t="s">
        <v>193</v>
      </c>
      <c r="AL7" s="236" t="s">
        <v>193</v>
      </c>
    </row>
    <row r="8" spans="1:38" s="55" customFormat="1" ht="185.25" x14ac:dyDescent="0.25">
      <c r="A8" s="201">
        <v>3</v>
      </c>
      <c r="B8" s="230" t="s">
        <v>94</v>
      </c>
      <c r="C8" s="230" t="s">
        <v>60</v>
      </c>
      <c r="D8" s="231" t="s">
        <v>77</v>
      </c>
      <c r="E8" s="230" t="s">
        <v>108</v>
      </c>
      <c r="F8" s="230" t="s">
        <v>163</v>
      </c>
      <c r="G8" s="230" t="s">
        <v>2634</v>
      </c>
      <c r="H8" s="242" t="s">
        <v>193</v>
      </c>
      <c r="I8" s="230" t="s">
        <v>168</v>
      </c>
      <c r="J8" s="233" t="str">
        <f>'Projects'' beneficiaries'!F27</f>
        <v>Fărcăşeşti, Negomir, Gorj County</v>
      </c>
      <c r="K8" s="234">
        <v>81514863</v>
      </c>
      <c r="L8" s="235">
        <v>68431830</v>
      </c>
      <c r="M8" s="235">
        <v>47902281</v>
      </c>
      <c r="N8" s="235">
        <v>47902281</v>
      </c>
      <c r="O8" s="235">
        <f>'Projects'' beneficiaries'!K27</f>
        <v>47902280.913816027</v>
      </c>
      <c r="P8" s="235">
        <f>'Projects'' beneficiaries'!M27</f>
        <v>0</v>
      </c>
      <c r="Q8" s="235">
        <v>0</v>
      </c>
      <c r="R8" s="236" t="s">
        <v>193</v>
      </c>
      <c r="S8" s="215">
        <v>0</v>
      </c>
      <c r="T8" s="237">
        <f>21769*11.63</f>
        <v>253173.47000000003</v>
      </c>
      <c r="U8" s="217">
        <v>25</v>
      </c>
      <c r="V8" s="218">
        <f t="shared" si="0"/>
        <v>6329336.7500000009</v>
      </c>
      <c r="W8" s="219">
        <v>0</v>
      </c>
      <c r="X8" s="220">
        <v>75249</v>
      </c>
      <c r="Y8" s="217">
        <v>25</v>
      </c>
      <c r="Z8" s="219">
        <f t="shared" si="1"/>
        <v>1881225</v>
      </c>
      <c r="AA8" s="221" t="s">
        <v>193</v>
      </c>
      <c r="AB8" s="221" t="s">
        <v>193</v>
      </c>
      <c r="AC8" s="222">
        <f t="shared" ref="AC8:AC47" si="3">IFERROR(K8/W8,0)</f>
        <v>0</v>
      </c>
      <c r="AD8" s="222">
        <f t="shared" si="2"/>
        <v>43.330735557947612</v>
      </c>
      <c r="AE8" s="238"/>
      <c r="AF8" s="224"/>
      <c r="AG8" s="239">
        <v>46325</v>
      </c>
      <c r="AH8" s="224" t="s">
        <v>2995</v>
      </c>
      <c r="AI8" s="224" t="s">
        <v>2909</v>
      </c>
      <c r="AJ8" s="240" t="s">
        <v>60</v>
      </c>
      <c r="AK8" s="241" t="s">
        <v>193</v>
      </c>
      <c r="AL8" s="236" t="s">
        <v>193</v>
      </c>
    </row>
    <row r="9" spans="1:38" s="55" customFormat="1" ht="185.25" x14ac:dyDescent="0.25">
      <c r="A9" s="201">
        <v>4</v>
      </c>
      <c r="B9" s="230" t="s">
        <v>2980</v>
      </c>
      <c r="C9" s="230"/>
      <c r="D9" s="231" t="s">
        <v>78</v>
      </c>
      <c r="E9" s="230" t="s">
        <v>108</v>
      </c>
      <c r="F9" s="230" t="s">
        <v>163</v>
      </c>
      <c r="G9" s="230" t="s">
        <v>2634</v>
      </c>
      <c r="H9" s="242" t="s">
        <v>193</v>
      </c>
      <c r="I9" s="230" t="s">
        <v>169</v>
      </c>
      <c r="J9" s="233" t="str">
        <f>'Projects'' beneficiaries'!F28</f>
        <v>Dragoteşti, Gorj County</v>
      </c>
      <c r="K9" s="234">
        <v>22415735</v>
      </c>
      <c r="L9" s="235">
        <v>18476771</v>
      </c>
      <c r="M9" s="235">
        <v>12933740</v>
      </c>
      <c r="N9" s="235">
        <v>12933740</v>
      </c>
      <c r="O9" s="235">
        <f>'Projects'' beneficiaries'!K28</f>
        <v>12933740.07816592</v>
      </c>
      <c r="P9" s="235">
        <f>'Projects'' beneficiaries'!M28</f>
        <v>0</v>
      </c>
      <c r="Q9" s="235">
        <v>0</v>
      </c>
      <c r="R9" s="236" t="s">
        <v>193</v>
      </c>
      <c r="S9" s="215">
        <v>0</v>
      </c>
      <c r="T9" s="237">
        <f>6357*11.63</f>
        <v>73931.91</v>
      </c>
      <c r="U9" s="217">
        <v>25</v>
      </c>
      <c r="V9" s="218">
        <f t="shared" si="0"/>
        <v>1848297.75</v>
      </c>
      <c r="W9" s="219">
        <v>0</v>
      </c>
      <c r="X9" s="220">
        <v>22024</v>
      </c>
      <c r="Y9" s="217">
        <v>25</v>
      </c>
      <c r="Z9" s="219">
        <f t="shared" si="1"/>
        <v>550600</v>
      </c>
      <c r="AA9" s="221" t="s">
        <v>193</v>
      </c>
      <c r="AB9" s="221">
        <v>19</v>
      </c>
      <c r="AC9" s="222">
        <f t="shared" si="3"/>
        <v>0</v>
      </c>
      <c r="AD9" s="222">
        <f t="shared" si="2"/>
        <v>40.711469306211406</v>
      </c>
      <c r="AE9" s="238"/>
      <c r="AF9" s="224"/>
      <c r="AG9" s="239">
        <v>46325</v>
      </c>
      <c r="AH9" s="224" t="s">
        <v>2995</v>
      </c>
      <c r="AI9" s="224" t="s">
        <v>2909</v>
      </c>
      <c r="AJ9" s="240" t="s">
        <v>60</v>
      </c>
      <c r="AK9" s="241" t="s">
        <v>193</v>
      </c>
      <c r="AL9" s="236" t="s">
        <v>193</v>
      </c>
    </row>
    <row r="10" spans="1:38" s="55" customFormat="1" ht="85.5" x14ac:dyDescent="0.25">
      <c r="A10" s="201">
        <v>5</v>
      </c>
      <c r="B10" s="230" t="s">
        <v>2981</v>
      </c>
      <c r="C10" s="230" t="s">
        <v>60</v>
      </c>
      <c r="D10" s="231" t="s">
        <v>79</v>
      </c>
      <c r="E10" s="230" t="s">
        <v>108</v>
      </c>
      <c r="F10" s="230" t="s">
        <v>163</v>
      </c>
      <c r="G10" s="230" t="s">
        <v>2631</v>
      </c>
      <c r="H10" s="242" t="s">
        <v>193</v>
      </c>
      <c r="I10" s="230" t="s">
        <v>170</v>
      </c>
      <c r="J10" s="233" t="str">
        <f>'Projects'' beneficiaries'!F29</f>
        <v>Işalniţa, Almăj, Dolj County</v>
      </c>
      <c r="K10" s="234">
        <v>89677959</v>
      </c>
      <c r="L10" s="235">
        <v>76331437</v>
      </c>
      <c r="M10" s="235">
        <v>53432006</v>
      </c>
      <c r="N10" s="235">
        <v>53432006</v>
      </c>
      <c r="O10" s="235">
        <f>'Projects'' beneficiaries'!K29</f>
        <v>53432005.922881663</v>
      </c>
      <c r="P10" s="235">
        <f>'Projects'' beneficiaries'!M29</f>
        <v>0</v>
      </c>
      <c r="Q10" s="235">
        <v>0</v>
      </c>
      <c r="R10" s="236" t="s">
        <v>193</v>
      </c>
      <c r="S10" s="215">
        <v>0</v>
      </c>
      <c r="T10" s="237">
        <f>28523*11.63</f>
        <v>331722.49000000005</v>
      </c>
      <c r="U10" s="217">
        <v>25</v>
      </c>
      <c r="V10" s="218">
        <f t="shared" si="0"/>
        <v>8293062.2500000009</v>
      </c>
      <c r="W10" s="219">
        <v>0</v>
      </c>
      <c r="X10" s="220">
        <v>98594</v>
      </c>
      <c r="Y10" s="217">
        <v>25</v>
      </c>
      <c r="Z10" s="219">
        <f t="shared" si="1"/>
        <v>2464850</v>
      </c>
      <c r="AA10" s="221" t="s">
        <v>193</v>
      </c>
      <c r="AB10" s="221">
        <v>85</v>
      </c>
      <c r="AC10" s="222">
        <f t="shared" si="3"/>
        <v>0</v>
      </c>
      <c r="AD10" s="222">
        <f t="shared" si="2"/>
        <v>36.382724709414369</v>
      </c>
      <c r="AE10" s="238"/>
      <c r="AF10" s="224"/>
      <c r="AG10" s="239">
        <v>46326</v>
      </c>
      <c r="AH10" s="239" t="s">
        <v>2899</v>
      </c>
      <c r="AI10" s="224" t="s">
        <v>2909</v>
      </c>
      <c r="AJ10" s="240" t="s">
        <v>60</v>
      </c>
      <c r="AK10" s="241" t="s">
        <v>193</v>
      </c>
      <c r="AL10" s="236" t="s">
        <v>193</v>
      </c>
    </row>
    <row r="11" spans="1:38" s="55" customFormat="1" ht="185.25" x14ac:dyDescent="0.25">
      <c r="A11" s="201">
        <v>6</v>
      </c>
      <c r="B11" s="230" t="s">
        <v>2982</v>
      </c>
      <c r="C11" s="230" t="s">
        <v>60</v>
      </c>
      <c r="D11" s="231" t="s">
        <v>80</v>
      </c>
      <c r="E11" s="230" t="s">
        <v>108</v>
      </c>
      <c r="F11" s="230" t="s">
        <v>163</v>
      </c>
      <c r="G11" s="230" t="s">
        <v>2634</v>
      </c>
      <c r="H11" s="242" t="s">
        <v>193</v>
      </c>
      <c r="I11" s="243" t="s">
        <v>171</v>
      </c>
      <c r="J11" s="233" t="str">
        <f>'Projects'' beneficiaries'!F30</f>
        <v>Rovinari, Gorj County</v>
      </c>
      <c r="K11" s="234">
        <v>87165659</v>
      </c>
      <c r="L11" s="235">
        <v>73125623</v>
      </c>
      <c r="M11" s="235">
        <v>51187936</v>
      </c>
      <c r="N11" s="235">
        <v>51187936</v>
      </c>
      <c r="O11" s="235">
        <f>'Projects'' beneficiaries'!K30</f>
        <v>51187936.057053067</v>
      </c>
      <c r="P11" s="235">
        <f>'Projects'' beneficiaries'!M30</f>
        <v>0</v>
      </c>
      <c r="Q11" s="235">
        <v>0</v>
      </c>
      <c r="R11" s="236" t="s">
        <v>193</v>
      </c>
      <c r="S11" s="215">
        <v>0</v>
      </c>
      <c r="T11" s="237">
        <f>26762*11.63</f>
        <v>311242.06</v>
      </c>
      <c r="U11" s="217">
        <v>25</v>
      </c>
      <c r="V11" s="218">
        <f t="shared" si="0"/>
        <v>7781051.5</v>
      </c>
      <c r="W11" s="219">
        <v>0</v>
      </c>
      <c r="X11" s="220">
        <v>92506</v>
      </c>
      <c r="Y11" s="217">
        <v>25</v>
      </c>
      <c r="Z11" s="219">
        <f t="shared" si="1"/>
        <v>2312650</v>
      </c>
      <c r="AA11" s="221" t="s">
        <v>193</v>
      </c>
      <c r="AB11" s="221">
        <v>83.35</v>
      </c>
      <c r="AC11" s="222">
        <f t="shared" si="3"/>
        <v>0</v>
      </c>
      <c r="AD11" s="222">
        <f t="shared" si="2"/>
        <v>37.6908131364452</v>
      </c>
      <c r="AE11" s="238"/>
      <c r="AF11" s="224"/>
      <c r="AG11" s="239">
        <v>46326</v>
      </c>
      <c r="AH11" s="224" t="s">
        <v>2995</v>
      </c>
      <c r="AI11" s="224" t="s">
        <v>2909</v>
      </c>
      <c r="AJ11" s="240" t="s">
        <v>60</v>
      </c>
      <c r="AK11" s="241" t="s">
        <v>193</v>
      </c>
      <c r="AL11" s="236" t="s">
        <v>193</v>
      </c>
    </row>
    <row r="12" spans="1:38" s="55" customFormat="1" ht="185.25" x14ac:dyDescent="0.25">
      <c r="A12" s="201">
        <v>7</v>
      </c>
      <c r="B12" s="230" t="s">
        <v>98</v>
      </c>
      <c r="C12" s="230" t="s">
        <v>60</v>
      </c>
      <c r="D12" s="231" t="s">
        <v>81</v>
      </c>
      <c r="E12" s="230" t="s">
        <v>108</v>
      </c>
      <c r="F12" s="230" t="s">
        <v>163</v>
      </c>
      <c r="G12" s="230" t="s">
        <v>2634</v>
      </c>
      <c r="H12" s="242" t="s">
        <v>193</v>
      </c>
      <c r="I12" s="243" t="s">
        <v>172</v>
      </c>
      <c r="J12" s="233" t="str">
        <f>'Projects'' beneficiaries'!F31</f>
        <v>Turceni, Gorj County</v>
      </c>
      <c r="K12" s="234">
        <v>119857182</v>
      </c>
      <c r="L12" s="235">
        <v>100582366</v>
      </c>
      <c r="M12" s="235">
        <v>70407657</v>
      </c>
      <c r="N12" s="235">
        <v>70407657</v>
      </c>
      <c r="O12" s="235">
        <f>'Projects'' beneficiaries'!K31</f>
        <v>70407657.036947504</v>
      </c>
      <c r="P12" s="235">
        <f>'Projects'' beneficiaries'!M31</f>
        <v>0</v>
      </c>
      <c r="Q12" s="235">
        <v>0</v>
      </c>
      <c r="R12" s="236" t="s">
        <v>193</v>
      </c>
      <c r="S12" s="215">
        <v>0</v>
      </c>
      <c r="T12" s="237">
        <f>36871*11.63</f>
        <v>428809.73000000004</v>
      </c>
      <c r="U12" s="217">
        <v>25</v>
      </c>
      <c r="V12" s="218">
        <f t="shared" si="0"/>
        <v>10720243.250000002</v>
      </c>
      <c r="W12" s="219">
        <v>0</v>
      </c>
      <c r="X12" s="220">
        <v>127451</v>
      </c>
      <c r="Y12" s="217">
        <v>25</v>
      </c>
      <c r="Z12" s="219">
        <f t="shared" si="1"/>
        <v>3186275</v>
      </c>
      <c r="AA12" s="221" t="s">
        <v>193</v>
      </c>
      <c r="AB12" s="221">
        <v>111.68</v>
      </c>
      <c r="AC12" s="222">
        <f t="shared" si="3"/>
        <v>0</v>
      </c>
      <c r="AD12" s="222">
        <f t="shared" si="2"/>
        <v>37.616709794352339</v>
      </c>
      <c r="AE12" s="238"/>
      <c r="AF12" s="224"/>
      <c r="AG12" s="239">
        <v>46326</v>
      </c>
      <c r="AH12" s="224" t="s">
        <v>2995</v>
      </c>
      <c r="AI12" s="224" t="s">
        <v>2909</v>
      </c>
      <c r="AJ12" s="240" t="s">
        <v>60</v>
      </c>
      <c r="AK12" s="241" t="s">
        <v>193</v>
      </c>
      <c r="AL12" s="236" t="s">
        <v>193</v>
      </c>
    </row>
    <row r="13" spans="1:38" s="55" customFormat="1" ht="114" x14ac:dyDescent="0.25">
      <c r="A13" s="201">
        <v>8</v>
      </c>
      <c r="B13" s="230" t="s">
        <v>2983</v>
      </c>
      <c r="C13" s="230" t="s">
        <v>60</v>
      </c>
      <c r="D13" s="231" t="s">
        <v>82</v>
      </c>
      <c r="E13" s="230" t="s">
        <v>108</v>
      </c>
      <c r="F13" s="230" t="s">
        <v>163</v>
      </c>
      <c r="G13" s="230" t="s">
        <v>2631</v>
      </c>
      <c r="H13" s="242" t="s">
        <v>193</v>
      </c>
      <c r="I13" s="243" t="s">
        <v>173</v>
      </c>
      <c r="J13" s="233" t="str">
        <f>'Projects'' beneficiaries'!F32</f>
        <v>Cilnic, Gorj County</v>
      </c>
      <c r="K13" s="234">
        <v>136308650</v>
      </c>
      <c r="L13" s="235">
        <v>114406488</v>
      </c>
      <c r="M13" s="235">
        <v>80084542</v>
      </c>
      <c r="N13" s="235">
        <v>80084542</v>
      </c>
      <c r="O13" s="235">
        <f>'Projects'' beneficiaries'!K32</f>
        <v>80084542.084693179</v>
      </c>
      <c r="P13" s="235">
        <f>'Projects'' beneficiaries'!M32</f>
        <v>0</v>
      </c>
      <c r="Q13" s="235">
        <v>0</v>
      </c>
      <c r="R13" s="236" t="s">
        <v>193</v>
      </c>
      <c r="S13" s="215">
        <v>0</v>
      </c>
      <c r="T13" s="237">
        <f>41932*11.63</f>
        <v>487669.16000000003</v>
      </c>
      <c r="U13" s="217">
        <v>25</v>
      </c>
      <c r="V13" s="218">
        <f t="shared" si="0"/>
        <v>12191729</v>
      </c>
      <c r="W13" s="219">
        <v>0</v>
      </c>
      <c r="X13" s="220">
        <v>144944</v>
      </c>
      <c r="Y13" s="217">
        <v>25</v>
      </c>
      <c r="Z13" s="219">
        <f t="shared" si="1"/>
        <v>3623600</v>
      </c>
      <c r="AA13" s="221" t="s">
        <v>193</v>
      </c>
      <c r="AB13" s="221">
        <v>128.30000000000001</v>
      </c>
      <c r="AC13" s="222">
        <f t="shared" si="3"/>
        <v>0</v>
      </c>
      <c r="AD13" s="222">
        <f t="shared" si="2"/>
        <v>37.616914118556132</v>
      </c>
      <c r="AE13" s="238"/>
      <c r="AF13" s="224"/>
      <c r="AG13" s="239">
        <v>46203</v>
      </c>
      <c r="AH13" s="224" t="s">
        <v>2998</v>
      </c>
      <c r="AI13" s="224" t="s">
        <v>2909</v>
      </c>
      <c r="AJ13" s="240" t="s">
        <v>60</v>
      </c>
      <c r="AK13" s="241" t="s">
        <v>193</v>
      </c>
      <c r="AL13" s="236" t="s">
        <v>193</v>
      </c>
    </row>
    <row r="14" spans="1:38" s="55" customFormat="1" ht="57" x14ac:dyDescent="0.25">
      <c r="A14" s="201">
        <v>9</v>
      </c>
      <c r="B14" s="230" t="s">
        <v>206</v>
      </c>
      <c r="C14" s="230" t="s">
        <v>60</v>
      </c>
      <c r="D14" s="231" t="s">
        <v>83</v>
      </c>
      <c r="E14" s="230" t="s">
        <v>108</v>
      </c>
      <c r="F14" s="230" t="s">
        <v>163</v>
      </c>
      <c r="G14" s="230" t="s">
        <v>2631</v>
      </c>
      <c r="H14" s="242" t="s">
        <v>193</v>
      </c>
      <c r="I14" s="243" t="s">
        <v>174</v>
      </c>
      <c r="J14" s="233" t="str">
        <f>'Projects'' beneficiaries'!F33</f>
        <v>Cilnic, Gorj County</v>
      </c>
      <c r="K14" s="234">
        <v>137449147</v>
      </c>
      <c r="L14" s="235">
        <v>115357810</v>
      </c>
      <c r="M14" s="235">
        <v>80750467</v>
      </c>
      <c r="N14" s="235">
        <v>80750467</v>
      </c>
      <c r="O14" s="235">
        <f>'Projects'' beneficiaries'!K33</f>
        <v>80750466.980942026</v>
      </c>
      <c r="P14" s="235">
        <f>'Projects'' beneficiaries'!M33</f>
        <v>0</v>
      </c>
      <c r="Q14" s="235">
        <v>0</v>
      </c>
      <c r="R14" s="236" t="s">
        <v>193</v>
      </c>
      <c r="S14" s="215">
        <v>0</v>
      </c>
      <c r="T14" s="237">
        <f>42769*11.63</f>
        <v>497403.47000000003</v>
      </c>
      <c r="U14" s="217">
        <v>25</v>
      </c>
      <c r="V14" s="218">
        <f t="shared" si="0"/>
        <v>12435086.75</v>
      </c>
      <c r="W14" s="219">
        <v>0</v>
      </c>
      <c r="X14" s="220">
        <v>147933</v>
      </c>
      <c r="Y14" s="217">
        <v>25</v>
      </c>
      <c r="Z14" s="219">
        <f t="shared" si="1"/>
        <v>3698325</v>
      </c>
      <c r="AA14" s="221" t="s">
        <v>193</v>
      </c>
      <c r="AB14" s="221">
        <v>131.66999999999999</v>
      </c>
      <c r="AC14" s="222">
        <f t="shared" si="3"/>
        <v>0</v>
      </c>
      <c r="AD14" s="222">
        <f t="shared" si="2"/>
        <v>37.165242914021889</v>
      </c>
      <c r="AE14" s="238"/>
      <c r="AF14" s="224"/>
      <c r="AG14" s="239">
        <v>46326</v>
      </c>
      <c r="AH14" s="224" t="s">
        <v>2999</v>
      </c>
      <c r="AI14" s="224" t="s">
        <v>2910</v>
      </c>
      <c r="AJ14" s="240" t="s">
        <v>60</v>
      </c>
      <c r="AK14" s="241" t="s">
        <v>193</v>
      </c>
      <c r="AL14" s="236" t="s">
        <v>193</v>
      </c>
    </row>
    <row r="15" spans="1:38" s="202" customFormat="1" ht="128.25" x14ac:dyDescent="0.25">
      <c r="A15" s="201">
        <v>10</v>
      </c>
      <c r="B15" s="230" t="s">
        <v>2984</v>
      </c>
      <c r="C15" s="230" t="s">
        <v>60</v>
      </c>
      <c r="D15" s="231" t="s">
        <v>84</v>
      </c>
      <c r="E15" s="230" t="s">
        <v>108</v>
      </c>
      <c r="F15" s="230" t="s">
        <v>163</v>
      </c>
      <c r="G15" s="230" t="s">
        <v>2635</v>
      </c>
      <c r="H15" s="242" t="s">
        <v>193</v>
      </c>
      <c r="I15" s="230" t="s">
        <v>166</v>
      </c>
      <c r="J15" s="233" t="str">
        <f>'Projects'' beneficiaries'!F10</f>
        <v>Cluj, Bistriţa-Năsăud and Suceava County</v>
      </c>
      <c r="K15" s="234">
        <v>120931548.5</v>
      </c>
      <c r="L15" s="235">
        <v>101623150</v>
      </c>
      <c r="M15" s="235">
        <v>101208938</v>
      </c>
      <c r="N15" s="235">
        <v>101208938</v>
      </c>
      <c r="O15" s="235">
        <f>'Projects'' beneficiaries'!K10</f>
        <v>101208938.00069876</v>
      </c>
      <c r="P15" s="235">
        <f>'Projects'' beneficiaries'!M10</f>
        <v>0</v>
      </c>
      <c r="Q15" s="235">
        <v>0</v>
      </c>
      <c r="R15" s="236" t="s">
        <v>193</v>
      </c>
      <c r="S15" s="215">
        <v>0</v>
      </c>
      <c r="T15" s="237">
        <v>37540</v>
      </c>
      <c r="U15" s="217">
        <v>48</v>
      </c>
      <c r="V15" s="218">
        <f t="shared" si="0"/>
        <v>1801920</v>
      </c>
      <c r="W15" s="219">
        <v>0</v>
      </c>
      <c r="X15" s="220">
        <v>36387</v>
      </c>
      <c r="Y15" s="217">
        <v>48</v>
      </c>
      <c r="Z15" s="219">
        <f t="shared" si="1"/>
        <v>1746576</v>
      </c>
      <c r="AA15" s="221" t="s">
        <v>193</v>
      </c>
      <c r="AB15" s="221" t="s">
        <v>193</v>
      </c>
      <c r="AC15" s="222">
        <f t="shared" si="3"/>
        <v>0</v>
      </c>
      <c r="AD15" s="222">
        <f t="shared" si="2"/>
        <v>69.239213466805907</v>
      </c>
      <c r="AE15" s="238"/>
      <c r="AF15" s="224"/>
      <c r="AG15" s="244">
        <v>47848</v>
      </c>
      <c r="AH15" s="224" t="s">
        <v>2996</v>
      </c>
      <c r="AI15" s="224" t="s">
        <v>2910</v>
      </c>
      <c r="AJ15" s="240" t="s">
        <v>60</v>
      </c>
      <c r="AK15" s="241" t="s">
        <v>193</v>
      </c>
      <c r="AL15" s="236" t="s">
        <v>193</v>
      </c>
    </row>
    <row r="16" spans="1:38" s="55" customFormat="1" ht="99.75" x14ac:dyDescent="0.25">
      <c r="A16" s="201">
        <v>11</v>
      </c>
      <c r="B16" s="230" t="s">
        <v>2985</v>
      </c>
      <c r="C16" s="230" t="s">
        <v>60</v>
      </c>
      <c r="D16" s="231" t="s">
        <v>85</v>
      </c>
      <c r="E16" s="230" t="s">
        <v>108</v>
      </c>
      <c r="F16" s="230" t="s">
        <v>163</v>
      </c>
      <c r="G16" s="230" t="s">
        <v>2631</v>
      </c>
      <c r="H16" s="242" t="s">
        <v>193</v>
      </c>
      <c r="I16" s="230" t="s">
        <v>166</v>
      </c>
      <c r="J16" s="233" t="str">
        <f>'Projects'' beneficiaries'!F11</f>
        <v>Caraş-Severin andTimiş County</v>
      </c>
      <c r="K16" s="234">
        <v>81685335.109999999</v>
      </c>
      <c r="L16" s="235">
        <v>68643138.75</v>
      </c>
      <c r="M16" s="235">
        <v>63610823.75</v>
      </c>
      <c r="N16" s="235">
        <v>63610823.75</v>
      </c>
      <c r="O16" s="235">
        <f>'Projects'' beneficiaries'!K11</f>
        <v>63610823.749922924</v>
      </c>
      <c r="P16" s="235">
        <f>'Projects'' beneficiaries'!M11</f>
        <v>1336129.0523460137</v>
      </c>
      <c r="Q16" s="235">
        <v>1324722.68</v>
      </c>
      <c r="R16" s="236" t="s">
        <v>193</v>
      </c>
      <c r="S16" s="215">
        <v>0</v>
      </c>
      <c r="T16" s="237">
        <v>105000</v>
      </c>
      <c r="U16" s="217">
        <v>48</v>
      </c>
      <c r="V16" s="218">
        <f t="shared" si="0"/>
        <v>5040000</v>
      </c>
      <c r="W16" s="219">
        <v>0</v>
      </c>
      <c r="X16" s="220">
        <v>162000</v>
      </c>
      <c r="Y16" s="217">
        <v>48</v>
      </c>
      <c r="Z16" s="219">
        <f t="shared" si="1"/>
        <v>7776000</v>
      </c>
      <c r="AA16" s="221" t="s">
        <v>193</v>
      </c>
      <c r="AB16" s="221" t="s">
        <v>193</v>
      </c>
      <c r="AC16" s="222">
        <f t="shared" si="3"/>
        <v>0</v>
      </c>
      <c r="AD16" s="222">
        <f t="shared" si="2"/>
        <v>10.504801325874485</v>
      </c>
      <c r="AE16" s="238"/>
      <c r="AF16" s="224"/>
      <c r="AG16" s="244">
        <v>46538</v>
      </c>
      <c r="AH16" s="224" t="s">
        <v>2900</v>
      </c>
      <c r="AI16" s="224" t="s">
        <v>2910</v>
      </c>
      <c r="AJ16" s="240" t="s">
        <v>60</v>
      </c>
      <c r="AK16" s="241" t="s">
        <v>193</v>
      </c>
      <c r="AL16" s="236" t="s">
        <v>193</v>
      </c>
    </row>
    <row r="17" spans="1:95" s="202" customFormat="1" ht="128.25" x14ac:dyDescent="0.25">
      <c r="A17" s="201">
        <v>12</v>
      </c>
      <c r="B17" s="243" t="s">
        <v>102</v>
      </c>
      <c r="C17" s="243" t="s">
        <v>60</v>
      </c>
      <c r="D17" s="245" t="s">
        <v>86</v>
      </c>
      <c r="E17" s="230" t="s">
        <v>108</v>
      </c>
      <c r="F17" s="243" t="s">
        <v>163</v>
      </c>
      <c r="G17" s="243" t="s">
        <v>2635</v>
      </c>
      <c r="H17" s="246" t="s">
        <v>193</v>
      </c>
      <c r="I17" s="230" t="s">
        <v>166</v>
      </c>
      <c r="J17" s="233" t="str">
        <f>'Projects'' beneficiaries'!F12</f>
        <v>Timiş and Arad County</v>
      </c>
      <c r="K17" s="247">
        <v>68520543.909999996</v>
      </c>
      <c r="L17" s="248">
        <v>57580289</v>
      </c>
      <c r="M17" s="248">
        <v>57506448</v>
      </c>
      <c r="N17" s="248">
        <v>57506448</v>
      </c>
      <c r="O17" s="248">
        <f>'Projects'' beneficiaries'!K12</f>
        <v>57506447.99926012</v>
      </c>
      <c r="P17" s="235">
        <f>'Projects'' beneficiaries'!M12</f>
        <v>148611.71054524527</v>
      </c>
      <c r="Q17" s="248">
        <v>0</v>
      </c>
      <c r="R17" s="249" t="s">
        <v>193</v>
      </c>
      <c r="S17" s="215">
        <v>0</v>
      </c>
      <c r="T17" s="237">
        <v>952.4</v>
      </c>
      <c r="U17" s="217">
        <v>48</v>
      </c>
      <c r="V17" s="218">
        <f t="shared" si="0"/>
        <v>45715.199999999997</v>
      </c>
      <c r="W17" s="219">
        <v>0</v>
      </c>
      <c r="X17" s="220">
        <v>76444</v>
      </c>
      <c r="Y17" s="217">
        <v>48</v>
      </c>
      <c r="Z17" s="219">
        <f t="shared" si="1"/>
        <v>3669312</v>
      </c>
      <c r="AA17" s="221" t="s">
        <v>193</v>
      </c>
      <c r="AB17" s="221" t="s">
        <v>193</v>
      </c>
      <c r="AC17" s="222">
        <f t="shared" si="3"/>
        <v>0</v>
      </c>
      <c r="AD17" s="222">
        <f t="shared" si="2"/>
        <v>18.673948661220415</v>
      </c>
      <c r="AE17" s="238"/>
      <c r="AF17" s="224"/>
      <c r="AG17" s="250">
        <v>46538</v>
      </c>
      <c r="AH17" s="224" t="s">
        <v>2997</v>
      </c>
      <c r="AI17" s="224" t="s">
        <v>2910</v>
      </c>
      <c r="AJ17" s="251" t="s">
        <v>60</v>
      </c>
      <c r="AK17" s="252" t="s">
        <v>193</v>
      </c>
      <c r="AL17" s="236" t="s">
        <v>193</v>
      </c>
    </row>
    <row r="18" spans="1:95" s="55" customFormat="1" ht="57" x14ac:dyDescent="0.25">
      <c r="A18" s="201">
        <v>13</v>
      </c>
      <c r="B18" s="243" t="s">
        <v>2986</v>
      </c>
      <c r="C18" s="243" t="s">
        <v>60</v>
      </c>
      <c r="D18" s="245" t="s">
        <v>87</v>
      </c>
      <c r="E18" s="230" t="s">
        <v>108</v>
      </c>
      <c r="F18" s="243" t="s">
        <v>163</v>
      </c>
      <c r="G18" s="243" t="s">
        <v>2631</v>
      </c>
      <c r="H18" s="246" t="s">
        <v>193</v>
      </c>
      <c r="I18" s="230" t="s">
        <v>166</v>
      </c>
      <c r="J18" s="233" t="str">
        <f>'Projects'' beneficiaries'!F13</f>
        <v>Prahova and Buzău County</v>
      </c>
      <c r="K18" s="247">
        <v>60963325.149999999</v>
      </c>
      <c r="L18" s="248">
        <v>51229685</v>
      </c>
      <c r="M18" s="248">
        <v>51067426</v>
      </c>
      <c r="N18" s="248">
        <v>51067426</v>
      </c>
      <c r="O18" s="248">
        <f>'Projects'' beneficiaries'!K13</f>
        <v>51067426.000369929</v>
      </c>
      <c r="P18" s="235">
        <f>'Projects'' beneficiaries'!M13</f>
        <v>369936.49423515628</v>
      </c>
      <c r="Q18" s="248">
        <v>0</v>
      </c>
      <c r="R18" s="249" t="s">
        <v>193</v>
      </c>
      <c r="S18" s="215">
        <v>0</v>
      </c>
      <c r="T18" s="237">
        <v>31951</v>
      </c>
      <c r="U18" s="217">
        <v>38</v>
      </c>
      <c r="V18" s="218">
        <f t="shared" si="0"/>
        <v>1214138</v>
      </c>
      <c r="W18" s="219">
        <v>0</v>
      </c>
      <c r="X18" s="220">
        <v>23353</v>
      </c>
      <c r="Y18" s="217">
        <v>38</v>
      </c>
      <c r="Z18" s="219">
        <f t="shared" si="1"/>
        <v>887414</v>
      </c>
      <c r="AA18" s="221" t="s">
        <v>193</v>
      </c>
      <c r="AB18" s="221" t="s">
        <v>193</v>
      </c>
      <c r="AC18" s="222">
        <f t="shared" si="3"/>
        <v>0</v>
      </c>
      <c r="AD18" s="222">
        <f t="shared" si="2"/>
        <v>68.697727498101216</v>
      </c>
      <c r="AE18" s="238"/>
      <c r="AF18" s="224"/>
      <c r="AG18" s="250">
        <v>46325</v>
      </c>
      <c r="AH18" s="224" t="s">
        <v>2900</v>
      </c>
      <c r="AI18" s="224" t="s">
        <v>2910</v>
      </c>
      <c r="AJ18" s="251" t="s">
        <v>60</v>
      </c>
      <c r="AK18" s="252" t="s">
        <v>193</v>
      </c>
      <c r="AL18" s="236" t="s">
        <v>193</v>
      </c>
    </row>
    <row r="19" spans="1:95" s="55" customFormat="1" ht="71.25" x14ac:dyDescent="0.25">
      <c r="A19" s="201">
        <v>14</v>
      </c>
      <c r="B19" s="243" t="s">
        <v>2987</v>
      </c>
      <c r="C19" s="243" t="s">
        <v>60</v>
      </c>
      <c r="D19" s="245" t="s">
        <v>88</v>
      </c>
      <c r="E19" s="230" t="s">
        <v>108</v>
      </c>
      <c r="F19" s="243" t="s">
        <v>163</v>
      </c>
      <c r="G19" s="243" t="s">
        <v>2635</v>
      </c>
      <c r="H19" s="246" t="s">
        <v>193</v>
      </c>
      <c r="I19" s="230" t="s">
        <v>166</v>
      </c>
      <c r="J19" s="233" t="str">
        <f>'Projects'' beneficiaries'!F14</f>
        <v xml:space="preserve">Alba County and Bucharest </v>
      </c>
      <c r="K19" s="247">
        <v>55877769.289999999</v>
      </c>
      <c r="L19" s="248">
        <v>46956108.649999999</v>
      </c>
      <c r="M19" s="248">
        <v>46956108.649999999</v>
      </c>
      <c r="N19" s="248">
        <v>46956108.649999999</v>
      </c>
      <c r="O19" s="248">
        <f>'Projects'' beneficiaries'!K14</f>
        <v>46956108.650348358</v>
      </c>
      <c r="P19" s="235">
        <f>'Projects'' beneficiaries'!M14</f>
        <v>535471.36074973794</v>
      </c>
      <c r="Q19" s="248">
        <v>0</v>
      </c>
      <c r="R19" s="249" t="s">
        <v>193</v>
      </c>
      <c r="S19" s="215">
        <v>0</v>
      </c>
      <c r="T19" s="237">
        <v>1117.386</v>
      </c>
      <c r="U19" s="217">
        <v>20</v>
      </c>
      <c r="V19" s="218">
        <f t="shared" si="0"/>
        <v>22347.72</v>
      </c>
      <c r="W19" s="219">
        <v>0</v>
      </c>
      <c r="X19" s="220">
        <f>2021.71+1</f>
        <v>2022.71</v>
      </c>
      <c r="Y19" s="217">
        <v>20</v>
      </c>
      <c r="Z19" s="219">
        <f t="shared" si="1"/>
        <v>40454.199999999997</v>
      </c>
      <c r="AA19" s="221" t="s">
        <v>193</v>
      </c>
      <c r="AB19" s="221" t="s">
        <v>193</v>
      </c>
      <c r="AC19" s="222">
        <f t="shared" si="3"/>
        <v>0</v>
      </c>
      <c r="AD19" s="222">
        <f t="shared" si="2"/>
        <v>1381.2600246698737</v>
      </c>
      <c r="AE19" s="238"/>
      <c r="AF19" s="224"/>
      <c r="AG19" s="250">
        <v>46418</v>
      </c>
      <c r="AH19" s="224" t="s">
        <v>2901</v>
      </c>
      <c r="AI19" s="224" t="s">
        <v>2910</v>
      </c>
      <c r="AJ19" s="251" t="s">
        <v>60</v>
      </c>
      <c r="AK19" s="252" t="s">
        <v>193</v>
      </c>
      <c r="AL19" s="236" t="s">
        <v>193</v>
      </c>
    </row>
    <row r="20" spans="1:95" s="55" customFormat="1" ht="85.5" x14ac:dyDescent="0.25">
      <c r="A20" s="201">
        <v>15</v>
      </c>
      <c r="B20" s="243" t="s">
        <v>2988</v>
      </c>
      <c r="C20" s="243" t="s">
        <v>60</v>
      </c>
      <c r="D20" s="245" t="s">
        <v>89</v>
      </c>
      <c r="E20" s="230" t="s">
        <v>108</v>
      </c>
      <c r="F20" s="243" t="s">
        <v>163</v>
      </c>
      <c r="G20" s="243" t="s">
        <v>2631</v>
      </c>
      <c r="H20" s="243" t="s">
        <v>193</v>
      </c>
      <c r="I20" s="230" t="s">
        <v>166</v>
      </c>
      <c r="J20" s="233" t="str">
        <f>'Projects'' beneficiaries'!F15</f>
        <v>Sibiu and Argeş County</v>
      </c>
      <c r="K20" s="247">
        <v>62464815.039999999</v>
      </c>
      <c r="L20" s="248">
        <v>52491441.210000001</v>
      </c>
      <c r="M20" s="248">
        <v>52336142.93</v>
      </c>
      <c r="N20" s="248">
        <v>52336142.93</v>
      </c>
      <c r="O20" s="248">
        <f>'Projects'' beneficiaries'!K15</f>
        <v>52336142.929074951</v>
      </c>
      <c r="P20" s="235">
        <f>'Projects'' beneficiaries'!M15</f>
        <v>158163.06595145611</v>
      </c>
      <c r="Q20" s="248">
        <v>0</v>
      </c>
      <c r="R20" s="249" t="s">
        <v>193</v>
      </c>
      <c r="S20" s="215">
        <v>0</v>
      </c>
      <c r="T20" s="237" t="s">
        <v>193</v>
      </c>
      <c r="U20" s="217" t="s">
        <v>193</v>
      </c>
      <c r="V20" s="218" t="s">
        <v>193</v>
      </c>
      <c r="W20" s="219">
        <v>0</v>
      </c>
      <c r="X20" s="220">
        <v>16329.992</v>
      </c>
      <c r="Y20" s="217">
        <v>38</v>
      </c>
      <c r="Z20" s="219">
        <f t="shared" si="1"/>
        <v>620539.696</v>
      </c>
      <c r="AA20" s="221" t="s">
        <v>193</v>
      </c>
      <c r="AB20" s="221" t="s">
        <v>193</v>
      </c>
      <c r="AC20" s="222">
        <f t="shared" si="3"/>
        <v>0</v>
      </c>
      <c r="AD20" s="222">
        <f t="shared" si="2"/>
        <v>100.66207761187287</v>
      </c>
      <c r="AE20" s="238"/>
      <c r="AF20" s="224"/>
      <c r="AG20" s="250">
        <v>46538</v>
      </c>
      <c r="AH20" s="224" t="s">
        <v>2900</v>
      </c>
      <c r="AI20" s="253" t="s">
        <v>2911</v>
      </c>
      <c r="AJ20" s="251" t="s">
        <v>60</v>
      </c>
      <c r="AK20" s="252" t="s">
        <v>193</v>
      </c>
      <c r="AL20" s="236" t="s">
        <v>193</v>
      </c>
    </row>
    <row r="21" spans="1:95" s="55" customFormat="1" ht="78.599999999999994" customHeight="1" x14ac:dyDescent="0.25">
      <c r="A21" s="201">
        <v>16</v>
      </c>
      <c r="B21" s="243" t="s">
        <v>106</v>
      </c>
      <c r="C21" s="243" t="s">
        <v>60</v>
      </c>
      <c r="D21" s="245" t="s">
        <v>90</v>
      </c>
      <c r="E21" s="230" t="s">
        <v>108</v>
      </c>
      <c r="F21" s="243" t="s">
        <v>163</v>
      </c>
      <c r="G21" s="243" t="s">
        <v>2631</v>
      </c>
      <c r="H21" s="243" t="s">
        <v>193</v>
      </c>
      <c r="I21" s="254" t="s">
        <v>166</v>
      </c>
      <c r="J21" s="233" t="str">
        <f>'Projects'' beneficiaries'!F16</f>
        <v>Constanţa, Călăraşi, Ialomiţa,  Bacău, Vrancea, Galaţi, Buzău, Brăila, Tulcea,  Bucharest, Arad, Caraş-Severin, Satu Mare, Mehedinţi, Gorj,  Dolj County</v>
      </c>
      <c r="K21" s="247">
        <v>12465288.640000001</v>
      </c>
      <c r="L21" s="248">
        <v>10475032.470000001</v>
      </c>
      <c r="M21" s="248">
        <v>10475032.470000001</v>
      </c>
      <c r="N21" s="248">
        <v>10475032.470000001</v>
      </c>
      <c r="O21" s="248">
        <f>'Projects'' beneficiaries'!K16</f>
        <v>10475032.47014818</v>
      </c>
      <c r="P21" s="235">
        <f>'Projects'' beneficiaries'!M16</f>
        <v>449655.29522987438</v>
      </c>
      <c r="Q21" s="248">
        <v>0</v>
      </c>
      <c r="R21" s="249" t="s">
        <v>193</v>
      </c>
      <c r="S21" s="215">
        <v>0</v>
      </c>
      <c r="T21" s="237">
        <f>14.938*1000</f>
        <v>14938</v>
      </c>
      <c r="U21" s="217"/>
      <c r="V21" s="218">
        <f t="shared" si="0"/>
        <v>0</v>
      </c>
      <c r="W21" s="219">
        <v>0</v>
      </c>
      <c r="X21" s="220">
        <v>9986</v>
      </c>
      <c r="Y21" s="217">
        <v>10</v>
      </c>
      <c r="Z21" s="219">
        <f t="shared" si="1"/>
        <v>99860</v>
      </c>
      <c r="AA21" s="221" t="s">
        <v>193</v>
      </c>
      <c r="AB21" s="221" t="s">
        <v>193</v>
      </c>
      <c r="AC21" s="222">
        <f t="shared" si="3"/>
        <v>0</v>
      </c>
      <c r="AD21" s="222">
        <f t="shared" si="2"/>
        <v>124.82764510314441</v>
      </c>
      <c r="AE21" s="238"/>
      <c r="AF21" s="224"/>
      <c r="AG21" s="250">
        <v>46012</v>
      </c>
      <c r="AH21" s="224" t="s">
        <v>2900</v>
      </c>
      <c r="AI21" s="253" t="s">
        <v>2911</v>
      </c>
      <c r="AJ21" s="251" t="s">
        <v>60</v>
      </c>
      <c r="AK21" s="252" t="s">
        <v>193</v>
      </c>
      <c r="AL21" s="236" t="s">
        <v>193</v>
      </c>
    </row>
    <row r="22" spans="1:95" s="55" customFormat="1" ht="78.599999999999994" customHeight="1" x14ac:dyDescent="0.25">
      <c r="A22" s="201">
        <v>17</v>
      </c>
      <c r="B22" s="243" t="s">
        <v>2989</v>
      </c>
      <c r="C22" s="243" t="s">
        <v>60</v>
      </c>
      <c r="D22" s="245" t="s">
        <v>91</v>
      </c>
      <c r="E22" s="230" t="s">
        <v>108</v>
      </c>
      <c r="F22" s="243" t="s">
        <v>163</v>
      </c>
      <c r="G22" s="243" t="s">
        <v>2631</v>
      </c>
      <c r="H22" s="243" t="s">
        <v>193</v>
      </c>
      <c r="I22" s="254" t="s">
        <v>166</v>
      </c>
      <c r="J22" s="233" t="str">
        <f>'Projects'' beneficiaries'!F17</f>
        <v>Bucharest and the following counties: Tulcea, Constanţa, Brăila, Galaţi, Iaşi, Vrancea, Vaslui, Bacău, Suceava, Neamţ, Olt, Argeş, Vâlcea, Braşov, Mureş, Harghita, Sibiu, Alba, Dolj, Mehedinţi, Gorj, Cluj, Bihor, Satu Mare, Maramureş, Sălaj, Ialomiţa, Călăraşi, Dâmboviţa, Teleorman, Prahova, Giurgiu, Ilfov, Caraş-Severin, Hunedoara, Timiş, Arad</v>
      </c>
      <c r="K22" s="247">
        <v>21809435.25</v>
      </c>
      <c r="L22" s="248">
        <v>18327256.510000002</v>
      </c>
      <c r="M22" s="248">
        <v>18251593.18</v>
      </c>
      <c r="N22" s="248">
        <v>18251593.18</v>
      </c>
      <c r="O22" s="248">
        <f>'Projects'' beneficiaries'!K17</f>
        <v>18251593.180837288</v>
      </c>
      <c r="P22" s="235">
        <f>'Projects'' beneficiaries'!M17</f>
        <v>3026969.4822944282</v>
      </c>
      <c r="Q22" s="248">
        <v>0</v>
      </c>
      <c r="R22" s="249" t="s">
        <v>193</v>
      </c>
      <c r="S22" s="215">
        <v>0</v>
      </c>
      <c r="T22" s="237" t="s">
        <v>193</v>
      </c>
      <c r="U22" s="217" t="s">
        <v>193</v>
      </c>
      <c r="V22" s="218" t="s">
        <v>193</v>
      </c>
      <c r="W22" s="219" t="s">
        <v>193</v>
      </c>
      <c r="X22" s="220" t="s">
        <v>193</v>
      </c>
      <c r="Y22" s="217" t="s">
        <v>193</v>
      </c>
      <c r="Z22" s="219" t="s">
        <v>193</v>
      </c>
      <c r="AA22" s="221" t="s">
        <v>193</v>
      </c>
      <c r="AB22" s="221" t="s">
        <v>193</v>
      </c>
      <c r="AC22" s="222" t="s">
        <v>193</v>
      </c>
      <c r="AD22" s="222" t="s">
        <v>193</v>
      </c>
      <c r="AE22" s="238"/>
      <c r="AF22" s="224"/>
      <c r="AG22" s="250">
        <v>46538</v>
      </c>
      <c r="AH22" s="224" t="s">
        <v>2900</v>
      </c>
      <c r="AI22" s="224" t="s">
        <v>2912</v>
      </c>
      <c r="AJ22" s="251" t="s">
        <v>60</v>
      </c>
      <c r="AK22" s="252" t="s">
        <v>193</v>
      </c>
      <c r="AL22" s="236" t="s">
        <v>193</v>
      </c>
    </row>
    <row r="23" spans="1:95" s="207" customFormat="1" ht="78.599999999999994" customHeight="1" x14ac:dyDescent="0.25">
      <c r="A23" s="201">
        <v>18</v>
      </c>
      <c r="B23" s="243" t="s">
        <v>2990</v>
      </c>
      <c r="C23" s="243" t="s">
        <v>159</v>
      </c>
      <c r="D23" s="245" t="s">
        <v>134</v>
      </c>
      <c r="E23" s="243" t="s">
        <v>108</v>
      </c>
      <c r="F23" s="243" t="s">
        <v>165</v>
      </c>
      <c r="G23" s="243" t="s">
        <v>2635</v>
      </c>
      <c r="H23" s="255" t="s">
        <v>198</v>
      </c>
      <c r="I23" s="256" t="s">
        <v>199</v>
      </c>
      <c r="J23" s="257" t="s">
        <v>202</v>
      </c>
      <c r="K23" s="247">
        <v>1312570000</v>
      </c>
      <c r="L23" s="248">
        <v>1103000000</v>
      </c>
      <c r="M23" s="248">
        <v>1103000000</v>
      </c>
      <c r="N23" s="248">
        <v>1103000000</v>
      </c>
      <c r="O23" s="248">
        <f>'[1]MF 2022-1 RO 0-017'!J74</f>
        <v>1102998910.7337303</v>
      </c>
      <c r="P23" s="248">
        <f>'[1]MF 2022-1 RO 0-017'!L74</f>
        <v>20702004.072537631</v>
      </c>
      <c r="Q23" s="248">
        <v>0</v>
      </c>
      <c r="R23" s="249" t="s">
        <v>193</v>
      </c>
      <c r="S23" s="237">
        <v>0</v>
      </c>
      <c r="T23" s="217">
        <v>73601.510906428506</v>
      </c>
      <c r="U23" s="217" t="s">
        <v>3000</v>
      </c>
      <c r="V23" s="218">
        <v>1403293.6943843458</v>
      </c>
      <c r="W23" s="219">
        <v>194.26</v>
      </c>
      <c r="X23" s="220">
        <v>179824.39667377024</v>
      </c>
      <c r="Y23" s="217" t="s">
        <v>3000</v>
      </c>
      <c r="Z23" s="219">
        <v>3424337.2379978206</v>
      </c>
      <c r="AA23" s="221" t="s">
        <v>193</v>
      </c>
      <c r="AB23" s="221" t="s">
        <v>193</v>
      </c>
      <c r="AC23" s="222">
        <f t="shared" si="3"/>
        <v>6756769.2782868324</v>
      </c>
      <c r="AD23" s="222">
        <f t="shared" si="2"/>
        <v>383.30628929744313</v>
      </c>
      <c r="AE23" s="238"/>
      <c r="AF23" s="243" t="s">
        <v>2897</v>
      </c>
      <c r="AG23" s="250" t="s">
        <v>193</v>
      </c>
      <c r="AH23" s="224" t="s">
        <v>3001</v>
      </c>
      <c r="AI23" s="258" t="s">
        <v>193</v>
      </c>
      <c r="AJ23" s="251" t="s">
        <v>60</v>
      </c>
      <c r="AK23" s="246" t="s">
        <v>3003</v>
      </c>
      <c r="AL23" s="236" t="s">
        <v>193</v>
      </c>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row>
    <row r="24" spans="1:95" s="55" customFormat="1" ht="78.599999999999994" customHeight="1" x14ac:dyDescent="0.25">
      <c r="A24" s="201">
        <v>19</v>
      </c>
      <c r="B24" s="243" t="s">
        <v>2991</v>
      </c>
      <c r="C24" s="243" t="s">
        <v>60</v>
      </c>
      <c r="D24" s="245" t="s">
        <v>135</v>
      </c>
      <c r="E24" s="243" t="s">
        <v>133</v>
      </c>
      <c r="F24" s="243" t="s">
        <v>163</v>
      </c>
      <c r="G24" s="243" t="s">
        <v>2635</v>
      </c>
      <c r="H24" s="243" t="s">
        <v>193</v>
      </c>
      <c r="I24" s="254" t="s">
        <v>197</v>
      </c>
      <c r="J24" s="259" t="str">
        <f>'Projects'' beneficiaries'!F34</f>
        <v>Işalniţa, Dolj County</v>
      </c>
      <c r="K24" s="247">
        <v>602438218</v>
      </c>
      <c r="L24" s="248">
        <v>506250603</v>
      </c>
      <c r="M24" s="248">
        <v>253125302</v>
      </c>
      <c r="N24" s="248">
        <v>253125302</v>
      </c>
      <c r="O24" s="248">
        <f>'Projects'' beneficiaries'!K34</f>
        <v>253125301.99987942</v>
      </c>
      <c r="P24" s="235">
        <f>'Projects'' beneficiaries'!M34</f>
        <v>0</v>
      </c>
      <c r="Q24" s="248">
        <v>0</v>
      </c>
      <c r="R24" s="259" t="s">
        <v>2642</v>
      </c>
      <c r="S24" s="215">
        <v>0</v>
      </c>
      <c r="T24" s="237">
        <f>642500*11.63</f>
        <v>7472275.0000000009</v>
      </c>
      <c r="U24" s="217">
        <v>25</v>
      </c>
      <c r="V24" s="218">
        <f t="shared" si="0"/>
        <v>186806875.00000003</v>
      </c>
      <c r="W24" s="219">
        <v>0</v>
      </c>
      <c r="X24" s="220">
        <f>3045.92*1000</f>
        <v>3045920</v>
      </c>
      <c r="Y24" s="217">
        <v>25</v>
      </c>
      <c r="Z24" s="219">
        <f t="shared" si="1"/>
        <v>76148000</v>
      </c>
      <c r="AA24" s="221" t="s">
        <v>193</v>
      </c>
      <c r="AB24" s="221" t="s">
        <v>193</v>
      </c>
      <c r="AC24" s="222">
        <f t="shared" si="3"/>
        <v>0</v>
      </c>
      <c r="AD24" s="222">
        <f t="shared" si="2"/>
        <v>7.9114122235646374</v>
      </c>
      <c r="AE24" s="238"/>
      <c r="AF24" s="224"/>
      <c r="AG24" s="258">
        <v>46752</v>
      </c>
      <c r="AH24" s="253" t="s">
        <v>2904</v>
      </c>
      <c r="AI24" s="224" t="s">
        <v>2909</v>
      </c>
      <c r="AJ24" s="251" t="s">
        <v>60</v>
      </c>
      <c r="AK24" s="252" t="s">
        <v>193</v>
      </c>
      <c r="AL24" s="236" t="s">
        <v>193</v>
      </c>
    </row>
    <row r="25" spans="1:95" s="203" customFormat="1" ht="78.599999999999994" customHeight="1" x14ac:dyDescent="0.25">
      <c r="A25" s="201">
        <v>20</v>
      </c>
      <c r="B25" s="243" t="s">
        <v>2992</v>
      </c>
      <c r="C25" s="243" t="s">
        <v>60</v>
      </c>
      <c r="D25" s="245" t="s">
        <v>136</v>
      </c>
      <c r="E25" s="243" t="s">
        <v>133</v>
      </c>
      <c r="F25" s="243" t="s">
        <v>163</v>
      </c>
      <c r="G25" s="243" t="s">
        <v>2634</v>
      </c>
      <c r="H25" s="243" t="s">
        <v>193</v>
      </c>
      <c r="I25" s="254" t="s">
        <v>207</v>
      </c>
      <c r="J25" s="259" t="str">
        <f>'Projects'' beneficiaries'!F35</f>
        <v>Turceni, Gorj County</v>
      </c>
      <c r="K25" s="247">
        <v>398173829</v>
      </c>
      <c r="L25" s="248">
        <v>335009630</v>
      </c>
      <c r="M25" s="248">
        <v>167504815</v>
      </c>
      <c r="N25" s="248">
        <v>167504815</v>
      </c>
      <c r="O25" s="248">
        <f>'Projects'' beneficiaries'!K35</f>
        <v>167504815.06104195</v>
      </c>
      <c r="P25" s="235">
        <f>'Projects'' beneficiaries'!M35</f>
        <v>0</v>
      </c>
      <c r="Q25" s="248">
        <v>0</v>
      </c>
      <c r="R25" s="259" t="s">
        <v>2643</v>
      </c>
      <c r="S25" s="215">
        <v>0</v>
      </c>
      <c r="T25" s="237">
        <f>337716*11.63</f>
        <v>3927637.08</v>
      </c>
      <c r="U25" s="217">
        <v>25</v>
      </c>
      <c r="V25" s="218">
        <f t="shared" si="0"/>
        <v>98190927</v>
      </c>
      <c r="W25" s="219">
        <v>0</v>
      </c>
      <c r="X25" s="220">
        <f>1672.2*1000</f>
        <v>1672200</v>
      </c>
      <c r="Y25" s="217">
        <v>25</v>
      </c>
      <c r="Z25" s="219">
        <f t="shared" si="1"/>
        <v>41805000</v>
      </c>
      <c r="AA25" s="221" t="s">
        <v>193</v>
      </c>
      <c r="AB25" s="221" t="s">
        <v>193</v>
      </c>
      <c r="AC25" s="222">
        <f t="shared" si="3"/>
        <v>0</v>
      </c>
      <c r="AD25" s="222">
        <f t="shared" si="2"/>
        <v>9.5245503887094838</v>
      </c>
      <c r="AE25" s="238"/>
      <c r="AF25" s="224"/>
      <c r="AG25" s="258">
        <v>46538</v>
      </c>
      <c r="AH25" s="224" t="s">
        <v>2995</v>
      </c>
      <c r="AI25" s="224" t="s">
        <v>2909</v>
      </c>
      <c r="AJ25" s="251" t="s">
        <v>60</v>
      </c>
      <c r="AK25" s="252" t="s">
        <v>193</v>
      </c>
      <c r="AL25" s="236" t="s">
        <v>193</v>
      </c>
    </row>
    <row r="26" spans="1:95" s="55" customFormat="1" ht="78.599999999999994" customHeight="1" x14ac:dyDescent="0.25">
      <c r="A26" s="201">
        <v>21</v>
      </c>
      <c r="B26" s="243" t="s">
        <v>2993</v>
      </c>
      <c r="C26" s="243" t="s">
        <v>60</v>
      </c>
      <c r="D26" s="245" t="s">
        <v>137</v>
      </c>
      <c r="E26" s="243" t="s">
        <v>108</v>
      </c>
      <c r="F26" s="243" t="s">
        <v>165</v>
      </c>
      <c r="G26" s="243" t="s">
        <v>2634</v>
      </c>
      <c r="H26" s="255" t="s">
        <v>198</v>
      </c>
      <c r="I26" s="254" t="s">
        <v>200</v>
      </c>
      <c r="J26" s="259" t="s">
        <v>201</v>
      </c>
      <c r="K26" s="247">
        <v>493850000</v>
      </c>
      <c r="L26" s="248">
        <v>415000000</v>
      </c>
      <c r="M26" s="248">
        <v>415000000</v>
      </c>
      <c r="N26" s="248">
        <v>250000000</v>
      </c>
      <c r="O26" s="248">
        <v>0</v>
      </c>
      <c r="P26" s="248">
        <v>0</v>
      </c>
      <c r="Q26" s="248">
        <v>0</v>
      </c>
      <c r="R26" s="249" t="s">
        <v>193</v>
      </c>
      <c r="S26" s="215">
        <v>0</v>
      </c>
      <c r="T26" s="237"/>
      <c r="U26" s="217"/>
      <c r="V26" s="218">
        <f t="shared" si="0"/>
        <v>0</v>
      </c>
      <c r="W26" s="219">
        <v>0</v>
      </c>
      <c r="X26" s="220">
        <v>412360</v>
      </c>
      <c r="Y26" s="217">
        <v>20</v>
      </c>
      <c r="Z26" s="219">
        <f t="shared" si="1"/>
        <v>8247200</v>
      </c>
      <c r="AA26" s="221" t="s">
        <v>193</v>
      </c>
      <c r="AB26" s="221">
        <v>607</v>
      </c>
      <c r="AC26" s="222">
        <f t="shared" si="3"/>
        <v>0</v>
      </c>
      <c r="AD26" s="222">
        <f t="shared" si="2"/>
        <v>59.880929285090694</v>
      </c>
      <c r="AE26" s="238"/>
      <c r="AF26" s="243" t="s">
        <v>2896</v>
      </c>
      <c r="AG26" s="250" t="s">
        <v>193</v>
      </c>
      <c r="AH26" s="221" t="s">
        <v>193</v>
      </c>
      <c r="AI26" s="258" t="s">
        <v>193</v>
      </c>
      <c r="AJ26" s="251" t="s">
        <v>60</v>
      </c>
      <c r="AK26" s="246" t="s">
        <v>3004</v>
      </c>
      <c r="AL26" s="236" t="s">
        <v>193</v>
      </c>
      <c r="AP26" s="54"/>
    </row>
    <row r="27" spans="1:95" s="55" customFormat="1" ht="78.599999999999994" customHeight="1" x14ac:dyDescent="0.25">
      <c r="A27" s="201">
        <v>22</v>
      </c>
      <c r="B27" s="243" t="s">
        <v>110</v>
      </c>
      <c r="C27" s="243" t="s">
        <v>60</v>
      </c>
      <c r="D27" s="245" t="s">
        <v>138</v>
      </c>
      <c r="E27" s="243" t="s">
        <v>108</v>
      </c>
      <c r="F27" s="243" t="s">
        <v>165</v>
      </c>
      <c r="G27" s="243" t="s">
        <v>2634</v>
      </c>
      <c r="H27" s="255" t="s">
        <v>198</v>
      </c>
      <c r="I27" s="254" t="s">
        <v>200</v>
      </c>
      <c r="J27" s="259" t="s">
        <v>201</v>
      </c>
      <c r="K27" s="247">
        <v>476000000</v>
      </c>
      <c r="L27" s="248">
        <v>400000000</v>
      </c>
      <c r="M27" s="248">
        <v>400000000</v>
      </c>
      <c r="N27" s="248">
        <v>250000000</v>
      </c>
      <c r="O27" s="248">
        <v>0</v>
      </c>
      <c r="P27" s="248">
        <v>0</v>
      </c>
      <c r="Q27" s="248">
        <v>0</v>
      </c>
      <c r="R27" s="249" t="s">
        <v>193</v>
      </c>
      <c r="S27" s="215">
        <v>0</v>
      </c>
      <c r="T27" s="237"/>
      <c r="U27" s="217"/>
      <c r="V27" s="218">
        <f t="shared" si="0"/>
        <v>0</v>
      </c>
      <c r="W27" s="219">
        <v>0</v>
      </c>
      <c r="X27" s="220">
        <v>509285</v>
      </c>
      <c r="Y27" s="217">
        <v>20</v>
      </c>
      <c r="Z27" s="219">
        <f t="shared" si="1"/>
        <v>10185700</v>
      </c>
      <c r="AA27" s="221" t="s">
        <v>193</v>
      </c>
      <c r="AB27" s="221">
        <v>598</v>
      </c>
      <c r="AC27" s="222">
        <f t="shared" si="3"/>
        <v>0</v>
      </c>
      <c r="AD27" s="222">
        <f t="shared" si="2"/>
        <v>46.73218335509587</v>
      </c>
      <c r="AE27" s="238"/>
      <c r="AF27" s="243" t="s">
        <v>2692</v>
      </c>
      <c r="AG27" s="250" t="s">
        <v>193</v>
      </c>
      <c r="AH27" s="221" t="s">
        <v>193</v>
      </c>
      <c r="AI27" s="258" t="s">
        <v>193</v>
      </c>
      <c r="AJ27" s="251" t="s">
        <v>60</v>
      </c>
      <c r="AK27" s="246" t="s">
        <v>3005</v>
      </c>
      <c r="AL27" s="236" t="s">
        <v>193</v>
      </c>
    </row>
    <row r="28" spans="1:95" s="55" customFormat="1" ht="78.599999999999994" customHeight="1" x14ac:dyDescent="0.25">
      <c r="A28" s="201">
        <v>23</v>
      </c>
      <c r="B28" s="243" t="s">
        <v>111</v>
      </c>
      <c r="C28" s="243" t="s">
        <v>160</v>
      </c>
      <c r="D28" s="245" t="s">
        <v>139</v>
      </c>
      <c r="E28" s="243" t="s">
        <v>108</v>
      </c>
      <c r="F28" s="243" t="s">
        <v>165</v>
      </c>
      <c r="G28" s="243" t="s">
        <v>2635</v>
      </c>
      <c r="H28" s="255" t="s">
        <v>198</v>
      </c>
      <c r="I28" s="256" t="s">
        <v>199</v>
      </c>
      <c r="J28" s="257" t="s">
        <v>203</v>
      </c>
      <c r="K28" s="247">
        <v>595000000</v>
      </c>
      <c r="L28" s="248">
        <v>500000000</v>
      </c>
      <c r="M28" s="248">
        <v>500000000</v>
      </c>
      <c r="N28" s="248">
        <v>500000000</v>
      </c>
      <c r="O28" s="248">
        <f>'MF 2023-1 RO 0-003'!J440</f>
        <v>212609762.89343575</v>
      </c>
      <c r="P28" s="248">
        <f>'MF 2023-1 RO 0-003'!L440</f>
        <v>904612.87936648307</v>
      </c>
      <c r="Q28" s="248">
        <v>0</v>
      </c>
      <c r="R28" s="249" t="s">
        <v>193</v>
      </c>
      <c r="S28" s="215">
        <v>0</v>
      </c>
      <c r="T28" s="237"/>
      <c r="U28" s="217"/>
      <c r="V28" s="218">
        <f t="shared" si="0"/>
        <v>0</v>
      </c>
      <c r="W28" s="219">
        <v>0</v>
      </c>
      <c r="X28" s="220">
        <v>294140</v>
      </c>
      <c r="Y28" s="217">
        <v>20</v>
      </c>
      <c r="Z28" s="219">
        <f t="shared" si="1"/>
        <v>5882800</v>
      </c>
      <c r="AA28" s="221" t="s">
        <v>193</v>
      </c>
      <c r="AB28" s="221">
        <v>422</v>
      </c>
      <c r="AC28" s="222">
        <f t="shared" si="3"/>
        <v>0</v>
      </c>
      <c r="AD28" s="222">
        <f t="shared" si="2"/>
        <v>101.142313184198</v>
      </c>
      <c r="AE28" s="238"/>
      <c r="AF28" s="243" t="s">
        <v>2693</v>
      </c>
      <c r="AG28" s="250" t="s">
        <v>193</v>
      </c>
      <c r="AH28" s="221" t="s">
        <v>193</v>
      </c>
      <c r="AI28" s="258" t="s">
        <v>193</v>
      </c>
      <c r="AJ28" s="251" t="s">
        <v>60</v>
      </c>
      <c r="AK28" s="246" t="s">
        <v>3006</v>
      </c>
      <c r="AL28" s="236" t="s">
        <v>193</v>
      </c>
    </row>
    <row r="29" spans="1:95" s="55" customFormat="1" ht="78.599999999999994" customHeight="1" x14ac:dyDescent="0.25">
      <c r="A29" s="201">
        <v>24</v>
      </c>
      <c r="B29" s="243" t="s">
        <v>112</v>
      </c>
      <c r="C29" s="243" t="s">
        <v>162</v>
      </c>
      <c r="D29" s="245" t="s">
        <v>140</v>
      </c>
      <c r="E29" s="243" t="s">
        <v>108</v>
      </c>
      <c r="F29" s="243" t="s">
        <v>165</v>
      </c>
      <c r="G29" s="243" t="s">
        <v>2635</v>
      </c>
      <c r="H29" s="255" t="s">
        <v>198</v>
      </c>
      <c r="I29" s="256" t="s">
        <v>199</v>
      </c>
      <c r="J29" s="257" t="s">
        <v>202</v>
      </c>
      <c r="K29" s="247">
        <v>464100000</v>
      </c>
      <c r="L29" s="248">
        <v>390000000</v>
      </c>
      <c r="M29" s="248">
        <v>390000000</v>
      </c>
      <c r="N29" s="248">
        <v>338812407.38</v>
      </c>
      <c r="O29" s="248">
        <f>'MF 2023-1 RO 0-004'!J14</f>
        <v>238809003.24300081</v>
      </c>
      <c r="P29" s="248">
        <f>'MF 2023-1 RO 0-004'!L14</f>
        <v>0</v>
      </c>
      <c r="Q29" s="248">
        <v>0</v>
      </c>
      <c r="R29" s="249" t="s">
        <v>193</v>
      </c>
      <c r="S29" s="215">
        <v>0</v>
      </c>
      <c r="T29" s="237">
        <v>147327.49</v>
      </c>
      <c r="U29" s="217"/>
      <c r="V29" s="218">
        <f t="shared" si="0"/>
        <v>0</v>
      </c>
      <c r="W29" s="219">
        <v>0</v>
      </c>
      <c r="X29" s="220">
        <v>29752.79</v>
      </c>
      <c r="Y29" s="217">
        <v>10</v>
      </c>
      <c r="Z29" s="219">
        <f t="shared" si="1"/>
        <v>297527.90000000002</v>
      </c>
      <c r="AA29" s="221" t="s">
        <v>193</v>
      </c>
      <c r="AB29" s="221" t="s">
        <v>193</v>
      </c>
      <c r="AC29" s="222">
        <f t="shared" si="3"/>
        <v>0</v>
      </c>
      <c r="AD29" s="222">
        <f t="shared" si="2"/>
        <v>1559.8537145592059</v>
      </c>
      <c r="AE29" s="238"/>
      <c r="AF29" s="243" t="s">
        <v>2894</v>
      </c>
      <c r="AG29" s="250" t="s">
        <v>193</v>
      </c>
      <c r="AH29" s="221" t="s">
        <v>193</v>
      </c>
      <c r="AI29" s="258" t="s">
        <v>193</v>
      </c>
      <c r="AJ29" s="251" t="s">
        <v>60</v>
      </c>
      <c r="AK29" s="252"/>
      <c r="AL29" s="236" t="s">
        <v>193</v>
      </c>
    </row>
    <row r="30" spans="1:95" s="55" customFormat="1" ht="78.599999999999994" customHeight="1" x14ac:dyDescent="0.25">
      <c r="A30" s="201">
        <v>25</v>
      </c>
      <c r="B30" s="243" t="s">
        <v>113</v>
      </c>
      <c r="C30" s="243" t="s">
        <v>60</v>
      </c>
      <c r="D30" s="245" t="s">
        <v>141</v>
      </c>
      <c r="E30" s="243" t="s">
        <v>108</v>
      </c>
      <c r="F30" s="243" t="s">
        <v>165</v>
      </c>
      <c r="G30" s="243" t="s">
        <v>2635</v>
      </c>
      <c r="H30" s="255" t="s">
        <v>198</v>
      </c>
      <c r="I30" s="254" t="s">
        <v>200</v>
      </c>
      <c r="J30" s="259" t="s">
        <v>201</v>
      </c>
      <c r="K30" s="247">
        <v>238000000</v>
      </c>
      <c r="L30" s="248">
        <v>200000000</v>
      </c>
      <c r="M30" s="248">
        <v>200000000</v>
      </c>
      <c r="N30" s="248">
        <v>60000000</v>
      </c>
      <c r="O30" s="221" t="s">
        <v>193</v>
      </c>
      <c r="P30" s="221" t="s">
        <v>193</v>
      </c>
      <c r="Q30" s="248">
        <v>0</v>
      </c>
      <c r="R30" s="249" t="s">
        <v>193</v>
      </c>
      <c r="S30" s="215">
        <v>0</v>
      </c>
      <c r="T30" s="237">
        <v>76331.45</v>
      </c>
      <c r="U30" s="217"/>
      <c r="V30" s="218">
        <f t="shared" si="0"/>
        <v>0</v>
      </c>
      <c r="W30" s="219">
        <v>0</v>
      </c>
      <c r="X30" s="220">
        <v>15415.14</v>
      </c>
      <c r="Y30" s="217">
        <v>10</v>
      </c>
      <c r="Z30" s="219">
        <f t="shared" si="1"/>
        <v>154151.4</v>
      </c>
      <c r="AA30" s="221" t="s">
        <v>193</v>
      </c>
      <c r="AB30" s="221" t="s">
        <v>193</v>
      </c>
      <c r="AC30" s="222">
        <f t="shared" si="3"/>
        <v>0</v>
      </c>
      <c r="AD30" s="222">
        <f t="shared" si="2"/>
        <v>1543.9366752426511</v>
      </c>
      <c r="AE30" s="238"/>
      <c r="AF30" s="243" t="s">
        <v>2694</v>
      </c>
      <c r="AG30" s="250" t="s">
        <v>193</v>
      </c>
      <c r="AH30" s="221" t="s">
        <v>193</v>
      </c>
      <c r="AI30" s="258" t="s">
        <v>193</v>
      </c>
      <c r="AJ30" s="251" t="s">
        <v>60</v>
      </c>
      <c r="AK30" s="246" t="s">
        <v>3007</v>
      </c>
      <c r="AL30" s="236" t="s">
        <v>193</v>
      </c>
    </row>
    <row r="31" spans="1:95" s="55" customFormat="1" ht="90" customHeight="1" x14ac:dyDescent="0.25">
      <c r="A31" s="201">
        <v>26</v>
      </c>
      <c r="B31" s="243" t="s">
        <v>114</v>
      </c>
      <c r="C31" s="243" t="s">
        <v>161</v>
      </c>
      <c r="D31" s="245" t="s">
        <v>142</v>
      </c>
      <c r="E31" s="243" t="s">
        <v>108</v>
      </c>
      <c r="F31" s="243" t="s">
        <v>165</v>
      </c>
      <c r="G31" s="243" t="s">
        <v>2631</v>
      </c>
      <c r="H31" s="255" t="s">
        <v>2632</v>
      </c>
      <c r="I31" s="260" t="s">
        <v>199</v>
      </c>
      <c r="J31" s="257" t="s">
        <v>202</v>
      </c>
      <c r="K31" s="247">
        <v>595000000</v>
      </c>
      <c r="L31" s="248">
        <v>500000000</v>
      </c>
      <c r="M31" s="248">
        <v>500000000</v>
      </c>
      <c r="N31" s="248">
        <v>150000000</v>
      </c>
      <c r="O31" s="248">
        <f>'MF 2023-1 RO 0-006'!J432</f>
        <v>78456668.717340678</v>
      </c>
      <c r="P31" s="248">
        <f>'MF 2023-1 RO 0-006'!L432</f>
        <v>0</v>
      </c>
      <c r="Q31" s="248">
        <v>0</v>
      </c>
      <c r="R31" s="249" t="s">
        <v>193</v>
      </c>
      <c r="S31" s="215">
        <v>0</v>
      </c>
      <c r="T31" s="237">
        <v>0</v>
      </c>
      <c r="U31" s="217">
        <v>20</v>
      </c>
      <c r="V31" s="218">
        <f t="shared" si="0"/>
        <v>0</v>
      </c>
      <c r="W31" s="219">
        <v>0</v>
      </c>
      <c r="X31" s="220">
        <v>376196</v>
      </c>
      <c r="Y31" s="217">
        <v>20</v>
      </c>
      <c r="Z31" s="219">
        <f t="shared" si="1"/>
        <v>7523920</v>
      </c>
      <c r="AA31" s="221" t="s">
        <v>193</v>
      </c>
      <c r="AB31" s="221">
        <v>584</v>
      </c>
      <c r="AC31" s="222">
        <f t="shared" si="3"/>
        <v>0</v>
      </c>
      <c r="AD31" s="222">
        <f t="shared" si="2"/>
        <v>79.081117289923341</v>
      </c>
      <c r="AE31" s="261"/>
      <c r="AF31" s="243" t="s">
        <v>2895</v>
      </c>
      <c r="AG31" s="250" t="s">
        <v>193</v>
      </c>
      <c r="AH31" s="253" t="s">
        <v>2902</v>
      </c>
      <c r="AI31" s="258" t="s">
        <v>193</v>
      </c>
      <c r="AJ31" s="251" t="s">
        <v>60</v>
      </c>
      <c r="AK31" s="252"/>
      <c r="AL31" s="236" t="s">
        <v>193</v>
      </c>
    </row>
    <row r="32" spans="1:95" s="55" customFormat="1" ht="78.599999999999994" customHeight="1" x14ac:dyDescent="0.25">
      <c r="A32" s="201">
        <v>27</v>
      </c>
      <c r="B32" s="243" t="s">
        <v>129</v>
      </c>
      <c r="C32" s="243" t="s">
        <v>60</v>
      </c>
      <c r="D32" s="245" t="s">
        <v>143</v>
      </c>
      <c r="E32" s="243" t="s">
        <v>133</v>
      </c>
      <c r="F32" s="243" t="s">
        <v>163</v>
      </c>
      <c r="G32" s="243" t="s">
        <v>2631</v>
      </c>
      <c r="H32" s="243" t="s">
        <v>193</v>
      </c>
      <c r="I32" s="254" t="s">
        <v>185</v>
      </c>
      <c r="J32" s="259" t="str">
        <f>'Projects'' beneficiaries'!F43</f>
        <v>Constanţa, Călăraşi, Giurgiu</v>
      </c>
      <c r="K32" s="247">
        <v>587690186.37</v>
      </c>
      <c r="L32" s="248">
        <v>493857299.47000003</v>
      </c>
      <c r="M32" s="248">
        <v>85544422</v>
      </c>
      <c r="N32" s="248">
        <v>85544422</v>
      </c>
      <c r="O32" s="248">
        <f>'Projects'' beneficiaries'!K43</f>
        <v>85544422.000683367</v>
      </c>
      <c r="P32" s="248">
        <f>'Projects'' beneficiaries'!M43</f>
        <v>74548214.557916105</v>
      </c>
      <c r="Q32" s="248">
        <v>0</v>
      </c>
      <c r="R32" s="259" t="s">
        <v>2644</v>
      </c>
      <c r="S32" s="215">
        <v>0</v>
      </c>
      <c r="T32" s="237">
        <v>3438274</v>
      </c>
      <c r="U32" s="217">
        <v>60</v>
      </c>
      <c r="V32" s="218">
        <f t="shared" si="0"/>
        <v>206296440</v>
      </c>
      <c r="W32" s="219">
        <v>0</v>
      </c>
      <c r="X32" s="220">
        <v>1197440.7</v>
      </c>
      <c r="Y32" s="217">
        <v>60</v>
      </c>
      <c r="Z32" s="219">
        <f t="shared" si="1"/>
        <v>71846442</v>
      </c>
      <c r="AA32" s="221" t="s">
        <v>193</v>
      </c>
      <c r="AB32" s="221" t="s">
        <v>193</v>
      </c>
      <c r="AC32" s="222">
        <f t="shared" si="3"/>
        <v>0</v>
      </c>
      <c r="AD32" s="222">
        <f t="shared" si="2"/>
        <v>8.1798091876282477</v>
      </c>
      <c r="AE32" s="238"/>
      <c r="AF32" s="224"/>
      <c r="AG32" s="250">
        <v>46022</v>
      </c>
      <c r="AH32" s="224" t="s">
        <v>2900</v>
      </c>
      <c r="AI32" s="224" t="s">
        <v>2914</v>
      </c>
      <c r="AJ32" s="251" t="s">
        <v>60</v>
      </c>
      <c r="AK32" s="252" t="s">
        <v>193</v>
      </c>
      <c r="AL32" s="236" t="s">
        <v>193</v>
      </c>
    </row>
    <row r="33" spans="1:38" s="55" customFormat="1" ht="78.599999999999994" customHeight="1" x14ac:dyDescent="0.25">
      <c r="A33" s="201">
        <v>28</v>
      </c>
      <c r="B33" s="243" t="s">
        <v>2994</v>
      </c>
      <c r="C33" s="243" t="s">
        <v>60</v>
      </c>
      <c r="D33" s="245" t="s">
        <v>2905</v>
      </c>
      <c r="E33" s="243" t="s">
        <v>133</v>
      </c>
      <c r="F33" s="243" t="s">
        <v>163</v>
      </c>
      <c r="G33" s="243" t="s">
        <v>2631</v>
      </c>
      <c r="H33" s="243" t="s">
        <v>193</v>
      </c>
      <c r="I33" s="254" t="s">
        <v>185</v>
      </c>
      <c r="J33" s="259" t="str">
        <f>'Projects'' beneficiaries'!F44</f>
        <v>Olt, Dolj</v>
      </c>
      <c r="K33" s="247">
        <v>75030258.590000004</v>
      </c>
      <c r="L33" s="248">
        <v>63050637.469999999</v>
      </c>
      <c r="M33" s="248">
        <v>8038348</v>
      </c>
      <c r="N33" s="248">
        <v>8038348</v>
      </c>
      <c r="O33" s="248">
        <f>'Projects'' beneficiaries'!K44</f>
        <v>8038347.999115631</v>
      </c>
      <c r="P33" s="248">
        <f>'Projects'' beneficiaries'!M44</f>
        <v>2406075.8125138185</v>
      </c>
      <c r="Q33" s="248">
        <v>0</v>
      </c>
      <c r="R33" s="259" t="s">
        <v>2645</v>
      </c>
      <c r="S33" s="215">
        <v>0</v>
      </c>
      <c r="T33" s="237">
        <v>437834</v>
      </c>
      <c r="U33" s="217">
        <v>60</v>
      </c>
      <c r="V33" s="218">
        <f t="shared" si="0"/>
        <v>26270040</v>
      </c>
      <c r="W33" s="219">
        <v>0</v>
      </c>
      <c r="X33" s="220">
        <v>152483.48000000001</v>
      </c>
      <c r="Y33" s="217">
        <v>60</v>
      </c>
      <c r="Z33" s="219">
        <f t="shared" si="1"/>
        <v>9149008.8000000007</v>
      </c>
      <c r="AA33" s="221" t="s">
        <v>193</v>
      </c>
      <c r="AB33" s="221" t="s">
        <v>193</v>
      </c>
      <c r="AC33" s="222">
        <f t="shared" si="3"/>
        <v>0</v>
      </c>
      <c r="AD33" s="222">
        <f t="shared" si="2"/>
        <v>8.2009166490254106</v>
      </c>
      <c r="AE33" s="238"/>
      <c r="AF33" s="224"/>
      <c r="AG33" s="250">
        <v>46387</v>
      </c>
      <c r="AH33" s="224" t="s">
        <v>2900</v>
      </c>
      <c r="AI33" s="224" t="s">
        <v>2913</v>
      </c>
      <c r="AJ33" s="251" t="s">
        <v>60</v>
      </c>
      <c r="AK33" s="252" t="s">
        <v>193</v>
      </c>
      <c r="AL33" s="236" t="s">
        <v>193</v>
      </c>
    </row>
    <row r="34" spans="1:38" s="55" customFormat="1" ht="78.599999999999994" customHeight="1" thickBot="1" x14ac:dyDescent="0.3">
      <c r="A34" s="201">
        <v>29</v>
      </c>
      <c r="B34" s="243" t="s">
        <v>115</v>
      </c>
      <c r="C34" s="243" t="s">
        <v>60</v>
      </c>
      <c r="D34" s="245" t="s">
        <v>145</v>
      </c>
      <c r="E34" s="243" t="s">
        <v>108</v>
      </c>
      <c r="F34" s="243" t="s">
        <v>163</v>
      </c>
      <c r="G34" s="243" t="s">
        <v>2635</v>
      </c>
      <c r="H34" s="243" t="s">
        <v>193</v>
      </c>
      <c r="I34" s="254" t="s">
        <v>166</v>
      </c>
      <c r="J34" s="259" t="str">
        <f>'Projects'' beneficiaries'!F18</f>
        <v>Călăraşi County</v>
      </c>
      <c r="K34" s="247">
        <v>57699529.990000002</v>
      </c>
      <c r="L34" s="248">
        <v>48340733.890000001</v>
      </c>
      <c r="M34" s="248">
        <v>48340733.890000001</v>
      </c>
      <c r="N34" s="248">
        <v>48340733.890000001</v>
      </c>
      <c r="O34" s="248">
        <f>'Projects'' beneficiaries'!K18</f>
        <v>48340733.889246099</v>
      </c>
      <c r="P34" s="235">
        <f>'Projects'' beneficiaries'!M29</f>
        <v>0</v>
      </c>
      <c r="Q34" s="248">
        <v>0</v>
      </c>
      <c r="R34" s="249" t="s">
        <v>193</v>
      </c>
      <c r="S34" s="215">
        <v>0</v>
      </c>
      <c r="T34" s="237"/>
      <c r="U34" s="217"/>
      <c r="V34" s="218">
        <f t="shared" si="0"/>
        <v>0</v>
      </c>
      <c r="W34" s="219">
        <v>0</v>
      </c>
      <c r="X34" s="220">
        <f>4.19+498.434+378.54</f>
        <v>881.16399999999999</v>
      </c>
      <c r="Y34" s="217">
        <v>10</v>
      </c>
      <c r="Z34" s="219">
        <f t="shared" si="1"/>
        <v>8811.64</v>
      </c>
      <c r="AA34" s="221" t="s">
        <v>193</v>
      </c>
      <c r="AB34" s="221" t="s">
        <v>193</v>
      </c>
      <c r="AC34" s="222">
        <f t="shared" si="3"/>
        <v>0</v>
      </c>
      <c r="AD34" s="222">
        <f t="shared" si="2"/>
        <v>6548.1034166171121</v>
      </c>
      <c r="AE34" s="238"/>
      <c r="AF34" s="224"/>
      <c r="AG34" s="250">
        <v>47118</v>
      </c>
      <c r="AH34" s="224" t="s">
        <v>2900</v>
      </c>
      <c r="AI34" s="224" t="s">
        <v>193</v>
      </c>
      <c r="AJ34" s="251" t="s">
        <v>60</v>
      </c>
      <c r="AK34" s="252" t="s">
        <v>193</v>
      </c>
      <c r="AL34" s="236" t="s">
        <v>193</v>
      </c>
    </row>
    <row r="35" spans="1:38" s="55" customFormat="1" ht="78.599999999999994" customHeight="1" x14ac:dyDescent="0.25">
      <c r="A35" s="201">
        <v>30</v>
      </c>
      <c r="B35" s="243" t="s">
        <v>116</v>
      </c>
      <c r="C35" s="243" t="s">
        <v>60</v>
      </c>
      <c r="D35" s="245" t="s">
        <v>146</v>
      </c>
      <c r="E35" s="243" t="s">
        <v>108</v>
      </c>
      <c r="F35" s="243" t="s">
        <v>163</v>
      </c>
      <c r="G35" s="243" t="s">
        <v>2631</v>
      </c>
      <c r="H35" s="243" t="s">
        <v>193</v>
      </c>
      <c r="I35" s="243" t="s">
        <v>2648</v>
      </c>
      <c r="J35" s="259" t="s">
        <v>2649</v>
      </c>
      <c r="K35" s="247">
        <v>559593633</v>
      </c>
      <c r="L35" s="248">
        <v>470246750</v>
      </c>
      <c r="M35" s="248">
        <v>470246750</v>
      </c>
      <c r="N35" s="248">
        <v>470246750</v>
      </c>
      <c r="O35" s="213">
        <v>561277545.23000002</v>
      </c>
      <c r="P35" s="248">
        <v>0</v>
      </c>
      <c r="Q35" s="248">
        <v>0</v>
      </c>
      <c r="R35" s="249" t="s">
        <v>193</v>
      </c>
      <c r="S35" s="215">
        <v>0</v>
      </c>
      <c r="T35" s="237">
        <v>40727.9</v>
      </c>
      <c r="U35" s="217">
        <v>30</v>
      </c>
      <c r="V35" s="218">
        <f t="shared" si="0"/>
        <v>1221837</v>
      </c>
      <c r="W35" s="219">
        <v>0</v>
      </c>
      <c r="X35" s="220">
        <v>12014.8</v>
      </c>
      <c r="Y35" s="217">
        <v>30</v>
      </c>
      <c r="Z35" s="219">
        <f t="shared" si="1"/>
        <v>360444</v>
      </c>
      <c r="AA35" s="221" t="s">
        <v>193</v>
      </c>
      <c r="AB35" s="221" t="s">
        <v>193</v>
      </c>
      <c r="AC35" s="222">
        <f t="shared" si="3"/>
        <v>0</v>
      </c>
      <c r="AD35" s="222">
        <f t="shared" si="2"/>
        <v>1552.511993541299</v>
      </c>
      <c r="AE35" s="261"/>
      <c r="AF35" s="243" t="s">
        <v>2654</v>
      </c>
      <c r="AG35" s="258">
        <v>46752</v>
      </c>
      <c r="AH35" s="253" t="s">
        <v>2903</v>
      </c>
      <c r="AI35" s="258" t="s">
        <v>2633</v>
      </c>
      <c r="AJ35" s="251" t="s">
        <v>60</v>
      </c>
      <c r="AK35" s="246" t="s">
        <v>2660</v>
      </c>
      <c r="AL35" s="236" t="s">
        <v>193</v>
      </c>
    </row>
    <row r="36" spans="1:38" s="55" customFormat="1" ht="78.599999999999994" customHeight="1" x14ac:dyDescent="0.25">
      <c r="A36" s="201">
        <v>31</v>
      </c>
      <c r="B36" s="243" t="s">
        <v>131</v>
      </c>
      <c r="C36" s="243" t="s">
        <v>60</v>
      </c>
      <c r="D36" s="245" t="s">
        <v>147</v>
      </c>
      <c r="E36" s="243" t="s">
        <v>133</v>
      </c>
      <c r="F36" s="243" t="s">
        <v>163</v>
      </c>
      <c r="G36" s="243" t="s">
        <v>2631</v>
      </c>
      <c r="H36" s="243" t="s">
        <v>193</v>
      </c>
      <c r="I36" s="254" t="s">
        <v>185</v>
      </c>
      <c r="J36" s="259" t="str">
        <f>'Projects'' beneficiaries'!F45</f>
        <v>Hunedoara</v>
      </c>
      <c r="K36" s="247">
        <v>60429017.719999999</v>
      </c>
      <c r="L36" s="248">
        <v>50780687.159999996</v>
      </c>
      <c r="M36" s="248">
        <v>6826947</v>
      </c>
      <c r="N36" s="248">
        <v>6826947</v>
      </c>
      <c r="O36" s="248">
        <v>244324224</v>
      </c>
      <c r="P36" s="248">
        <f>'Projects'' beneficiaries'!M45</f>
        <v>0</v>
      </c>
      <c r="Q36" s="248">
        <v>0</v>
      </c>
      <c r="R36" s="259" t="s">
        <v>2646</v>
      </c>
      <c r="S36" s="215">
        <v>0</v>
      </c>
      <c r="T36" s="237">
        <v>352584</v>
      </c>
      <c r="U36" s="217">
        <v>60</v>
      </c>
      <c r="V36" s="218">
        <f t="shared" si="0"/>
        <v>21155040</v>
      </c>
      <c r="W36" s="219">
        <v>0</v>
      </c>
      <c r="X36" s="220">
        <v>119217.34</v>
      </c>
      <c r="Y36" s="217">
        <v>60</v>
      </c>
      <c r="Z36" s="219">
        <f t="shared" si="1"/>
        <v>7153040.3999999994</v>
      </c>
      <c r="AA36" s="221" t="s">
        <v>193</v>
      </c>
      <c r="AB36" s="221" t="s">
        <v>193</v>
      </c>
      <c r="AC36" s="222">
        <f t="shared" si="3"/>
        <v>0</v>
      </c>
      <c r="AD36" s="222">
        <f t="shared" si="2"/>
        <v>8.448018512519516</v>
      </c>
      <c r="AE36" s="238"/>
      <c r="AF36" s="224"/>
      <c r="AG36" s="258">
        <v>46022</v>
      </c>
      <c r="AH36" s="224" t="s">
        <v>2906</v>
      </c>
      <c r="AI36" s="224" t="s">
        <v>193</v>
      </c>
      <c r="AJ36" s="251" t="s">
        <v>60</v>
      </c>
      <c r="AK36" s="252" t="s">
        <v>193</v>
      </c>
      <c r="AL36" s="236" t="s">
        <v>193</v>
      </c>
    </row>
    <row r="37" spans="1:38" s="55" customFormat="1" ht="78.599999999999994" customHeight="1" x14ac:dyDescent="0.25">
      <c r="A37" s="201">
        <v>32</v>
      </c>
      <c r="B37" s="243" t="s">
        <v>117</v>
      </c>
      <c r="C37" s="230" t="s">
        <v>60</v>
      </c>
      <c r="D37" s="245" t="s">
        <v>148</v>
      </c>
      <c r="E37" s="243" t="s">
        <v>108</v>
      </c>
      <c r="F37" s="243" t="s">
        <v>164</v>
      </c>
      <c r="G37" s="243" t="s">
        <v>2635</v>
      </c>
      <c r="H37" s="255" t="s">
        <v>204</v>
      </c>
      <c r="I37" s="254" t="s">
        <v>200</v>
      </c>
      <c r="J37" s="259" t="s">
        <v>201</v>
      </c>
      <c r="K37" s="247">
        <f>L37*1.19</f>
        <v>3570000000</v>
      </c>
      <c r="L37" s="248">
        <v>3000000000</v>
      </c>
      <c r="M37" s="248">
        <v>3000000000</v>
      </c>
      <c r="N37" s="248">
        <v>5000000</v>
      </c>
      <c r="O37" s="248">
        <v>0</v>
      </c>
      <c r="P37" s="248">
        <v>0</v>
      </c>
      <c r="Q37" s="248">
        <v>0</v>
      </c>
      <c r="R37" s="249" t="s">
        <v>193</v>
      </c>
      <c r="S37" s="215">
        <v>0</v>
      </c>
      <c r="T37" s="237"/>
      <c r="U37" s="217"/>
      <c r="V37" s="218">
        <f t="shared" si="0"/>
        <v>0</v>
      </c>
      <c r="W37" s="219">
        <v>0</v>
      </c>
      <c r="X37" s="220">
        <f>7.75*1000000</f>
        <v>7750000</v>
      </c>
      <c r="Y37" s="217">
        <v>15</v>
      </c>
      <c r="Z37" s="219">
        <f t="shared" ref="Z37" si="4">X37*Y37</f>
        <v>116250000</v>
      </c>
      <c r="AA37" s="221" t="s">
        <v>193</v>
      </c>
      <c r="AB37" s="221">
        <v>5000</v>
      </c>
      <c r="AC37" s="222">
        <f t="shared" si="3"/>
        <v>0</v>
      </c>
      <c r="AD37" s="222">
        <f t="shared" si="2"/>
        <v>30.70967741935484</v>
      </c>
      <c r="AE37" s="238"/>
      <c r="AF37" s="243" t="s">
        <v>2665</v>
      </c>
      <c r="AG37" s="250" t="s">
        <v>193</v>
      </c>
      <c r="AH37" s="221" t="s">
        <v>193</v>
      </c>
      <c r="AI37" s="258" t="s">
        <v>193</v>
      </c>
      <c r="AJ37" s="251" t="s">
        <v>60</v>
      </c>
      <c r="AK37" s="283" t="s">
        <v>3012</v>
      </c>
      <c r="AL37" s="236" t="s">
        <v>193</v>
      </c>
    </row>
    <row r="38" spans="1:38" s="55" customFormat="1" ht="78.599999999999994" customHeight="1" x14ac:dyDescent="0.25">
      <c r="A38" s="201">
        <v>33</v>
      </c>
      <c r="B38" s="243" t="s">
        <v>118</v>
      </c>
      <c r="C38" s="243" t="s">
        <v>60</v>
      </c>
      <c r="D38" s="245" t="s">
        <v>149</v>
      </c>
      <c r="E38" s="243" t="s">
        <v>108</v>
      </c>
      <c r="F38" s="243" t="s">
        <v>163</v>
      </c>
      <c r="G38" s="243" t="s">
        <v>2635</v>
      </c>
      <c r="H38" s="243" t="s">
        <v>193</v>
      </c>
      <c r="I38" s="254" t="s">
        <v>196</v>
      </c>
      <c r="J38" s="233" t="str">
        <f>'Projects'' beneficiaries'!F36</f>
        <v>Turceni, Gorj County</v>
      </c>
      <c r="K38" s="234">
        <v>9427120</v>
      </c>
      <c r="L38" s="235">
        <v>7921949</v>
      </c>
      <c r="M38" s="248">
        <v>5107281</v>
      </c>
      <c r="N38" s="248">
        <v>5107281</v>
      </c>
      <c r="O38" s="248">
        <f>'Projects'' beneficiaries'!K36</f>
        <v>5107280.9997388143</v>
      </c>
      <c r="P38" s="235">
        <f>'Projects'' beneficiaries'!M36</f>
        <v>0</v>
      </c>
      <c r="Q38" s="248">
        <v>0</v>
      </c>
      <c r="R38" s="249" t="s">
        <v>193</v>
      </c>
      <c r="S38" s="215">
        <v>0</v>
      </c>
      <c r="T38" s="237"/>
      <c r="U38" s="217"/>
      <c r="V38" s="218">
        <f t="shared" si="0"/>
        <v>0</v>
      </c>
      <c r="W38" s="219">
        <v>0</v>
      </c>
      <c r="X38" s="220">
        <v>19780.048200000001</v>
      </c>
      <c r="Y38" s="217">
        <v>25</v>
      </c>
      <c r="Z38" s="219">
        <f t="shared" si="1"/>
        <v>494501.20500000002</v>
      </c>
      <c r="AA38" s="221" t="s">
        <v>193</v>
      </c>
      <c r="AB38" s="221">
        <v>7.47</v>
      </c>
      <c r="AC38" s="222">
        <f t="shared" si="3"/>
        <v>0</v>
      </c>
      <c r="AD38" s="222">
        <f t="shared" si="2"/>
        <v>19.06389692215209</v>
      </c>
      <c r="AE38" s="238"/>
      <c r="AF38" s="224"/>
      <c r="AG38" s="250">
        <v>46599</v>
      </c>
      <c r="AH38" s="253" t="s">
        <v>2690</v>
      </c>
      <c r="AI38" s="224" t="s">
        <v>193</v>
      </c>
      <c r="AJ38" s="251" t="s">
        <v>60</v>
      </c>
      <c r="AK38" s="252" t="s">
        <v>193</v>
      </c>
      <c r="AL38" s="236" t="s">
        <v>193</v>
      </c>
    </row>
    <row r="39" spans="1:38" s="55" customFormat="1" ht="78.599999999999994" customHeight="1" x14ac:dyDescent="0.25">
      <c r="A39" s="201">
        <v>34</v>
      </c>
      <c r="B39" s="243" t="s">
        <v>119</v>
      </c>
      <c r="C39" s="243" t="s">
        <v>60</v>
      </c>
      <c r="D39" s="245" t="s">
        <v>150</v>
      </c>
      <c r="E39" s="243" t="s">
        <v>108</v>
      </c>
      <c r="F39" s="243" t="s">
        <v>109</v>
      </c>
      <c r="G39" s="243" t="s">
        <v>2635</v>
      </c>
      <c r="H39" s="243" t="s">
        <v>193</v>
      </c>
      <c r="I39" s="240" t="s">
        <v>2648</v>
      </c>
      <c r="J39" s="236" t="s">
        <v>2649</v>
      </c>
      <c r="K39" s="247">
        <v>243083811.66999999</v>
      </c>
      <c r="L39" s="248">
        <v>204272110.65000001</v>
      </c>
      <c r="M39" s="248">
        <v>204272110.65000001</v>
      </c>
      <c r="N39" s="248">
        <v>61281633.200000003</v>
      </c>
      <c r="O39" s="235">
        <v>0</v>
      </c>
      <c r="P39" s="248">
        <v>0</v>
      </c>
      <c r="Q39" s="248">
        <v>0</v>
      </c>
      <c r="R39" s="249" t="s">
        <v>193</v>
      </c>
      <c r="S39" s="215">
        <v>0</v>
      </c>
      <c r="T39" s="237">
        <f>209351.85-186311.1</f>
        <v>23040.75</v>
      </c>
      <c r="U39" s="217">
        <v>40</v>
      </c>
      <c r="V39" s="218">
        <f t="shared" si="0"/>
        <v>921630</v>
      </c>
      <c r="W39" s="219">
        <v>0</v>
      </c>
      <c r="X39" s="220">
        <f>61759-36955</f>
        <v>24804</v>
      </c>
      <c r="Y39" s="217">
        <v>40</v>
      </c>
      <c r="Z39" s="219">
        <f t="shared" si="1"/>
        <v>992160</v>
      </c>
      <c r="AA39" s="221" t="s">
        <v>193</v>
      </c>
      <c r="AB39" s="221" t="s">
        <v>193</v>
      </c>
      <c r="AC39" s="222">
        <f t="shared" si="3"/>
        <v>0</v>
      </c>
      <c r="AD39" s="222">
        <f t="shared" si="2"/>
        <v>245.00464811119173</v>
      </c>
      <c r="AE39" s="261"/>
      <c r="AF39" s="243" t="s">
        <v>2655</v>
      </c>
      <c r="AG39" s="258">
        <v>46752</v>
      </c>
      <c r="AH39" s="253" t="s">
        <v>2690</v>
      </c>
      <c r="AI39" s="258" t="s">
        <v>2633</v>
      </c>
      <c r="AJ39" s="251" t="s">
        <v>60</v>
      </c>
      <c r="AK39" s="246" t="s">
        <v>2661</v>
      </c>
      <c r="AL39" s="249" t="s">
        <v>193</v>
      </c>
    </row>
    <row r="40" spans="1:38" s="55" customFormat="1" ht="78.599999999999994" customHeight="1" x14ac:dyDescent="0.25">
      <c r="A40" s="201">
        <v>35</v>
      </c>
      <c r="B40" s="243" t="s">
        <v>120</v>
      </c>
      <c r="C40" s="243" t="s">
        <v>60</v>
      </c>
      <c r="D40" s="245" t="s">
        <v>151</v>
      </c>
      <c r="E40" s="243" t="s">
        <v>108</v>
      </c>
      <c r="F40" s="243" t="s">
        <v>163</v>
      </c>
      <c r="G40" s="243" t="s">
        <v>2635</v>
      </c>
      <c r="H40" s="243" t="s">
        <v>193</v>
      </c>
      <c r="I40" s="254" t="s">
        <v>166</v>
      </c>
      <c r="J40" s="259" t="str">
        <f>'Projects'' beneficiaries'!F19</f>
        <v>Tulcea County</v>
      </c>
      <c r="K40" s="247">
        <v>79119084.260000005</v>
      </c>
      <c r="L40" s="248">
        <v>66687830.119999997</v>
      </c>
      <c r="M40" s="248">
        <v>64068257.619999997</v>
      </c>
      <c r="N40" s="248">
        <v>64068257.619999997</v>
      </c>
      <c r="O40" s="248">
        <f>'Projects'' beneficiaries'!K19</f>
        <v>64068257.618435331</v>
      </c>
      <c r="P40" s="235">
        <f>'Projects'' beneficiaries'!M35</f>
        <v>0</v>
      </c>
      <c r="Q40" s="248">
        <v>0</v>
      </c>
      <c r="R40" s="249" t="s">
        <v>193</v>
      </c>
      <c r="S40" s="215">
        <v>0</v>
      </c>
      <c r="T40" s="237"/>
      <c r="U40" s="217"/>
      <c r="V40" s="218">
        <f t="shared" si="0"/>
        <v>0</v>
      </c>
      <c r="W40" s="219">
        <v>0</v>
      </c>
      <c r="X40" s="220">
        <v>111447.93</v>
      </c>
      <c r="Y40" s="217">
        <v>48</v>
      </c>
      <c r="Z40" s="219">
        <f t="shared" si="1"/>
        <v>5349500.6399999997</v>
      </c>
      <c r="AA40" s="221" t="s">
        <v>193</v>
      </c>
      <c r="AB40" s="221" t="s">
        <v>193</v>
      </c>
      <c r="AC40" s="222">
        <f t="shared" si="3"/>
        <v>0</v>
      </c>
      <c r="AD40" s="222">
        <f t="shared" si="2"/>
        <v>14.789994353566431</v>
      </c>
      <c r="AE40" s="238"/>
      <c r="AF40" s="224"/>
      <c r="AG40" s="250">
        <v>47268</v>
      </c>
      <c r="AH40" s="224" t="s">
        <v>2907</v>
      </c>
      <c r="AI40" s="224" t="s">
        <v>2912</v>
      </c>
      <c r="AJ40" s="251" t="s">
        <v>60</v>
      </c>
      <c r="AK40" s="252" t="s">
        <v>193</v>
      </c>
      <c r="AL40" s="236" t="s">
        <v>193</v>
      </c>
    </row>
    <row r="41" spans="1:38" s="55" customFormat="1" ht="78.599999999999994" customHeight="1" x14ac:dyDescent="0.25">
      <c r="A41" s="201">
        <v>36</v>
      </c>
      <c r="B41" s="230" t="s">
        <v>132</v>
      </c>
      <c r="C41" s="230" t="s">
        <v>60</v>
      </c>
      <c r="D41" s="231" t="s">
        <v>158</v>
      </c>
      <c r="E41" s="230" t="s">
        <v>133</v>
      </c>
      <c r="F41" s="230" t="s">
        <v>163</v>
      </c>
      <c r="G41" s="230" t="s">
        <v>2634</v>
      </c>
      <c r="H41" s="230" t="s">
        <v>193</v>
      </c>
      <c r="I41" s="262" t="s">
        <v>185</v>
      </c>
      <c r="J41" s="233" t="str">
        <f>'Projects'' beneficiaries'!F46</f>
        <v>Gorj, Dolj</v>
      </c>
      <c r="K41" s="234">
        <v>28850722.420000002</v>
      </c>
      <c r="L41" s="235">
        <v>24244304.550000001</v>
      </c>
      <c r="M41" s="235">
        <v>8464480</v>
      </c>
      <c r="N41" s="235">
        <v>8464480</v>
      </c>
      <c r="O41" s="235">
        <f>'Projects'' beneficiaries'!K46</f>
        <v>8464479.9995981827</v>
      </c>
      <c r="P41" s="248">
        <f>'Projects'' beneficiaries'!M46</f>
        <v>0</v>
      </c>
      <c r="Q41" s="235">
        <v>0</v>
      </c>
      <c r="R41" s="233" t="s">
        <v>2647</v>
      </c>
      <c r="S41" s="215">
        <v>0</v>
      </c>
      <c r="T41" s="237">
        <v>168335</v>
      </c>
      <c r="U41" s="217">
        <v>60</v>
      </c>
      <c r="V41" s="218">
        <f t="shared" si="0"/>
        <v>10100100</v>
      </c>
      <c r="W41" s="219">
        <v>0</v>
      </c>
      <c r="X41" s="220">
        <v>56918.13</v>
      </c>
      <c r="Y41" s="217">
        <v>60</v>
      </c>
      <c r="Z41" s="219">
        <f t="shared" si="1"/>
        <v>3415087.8</v>
      </c>
      <c r="AA41" s="221" t="s">
        <v>193</v>
      </c>
      <c r="AB41" s="221" t="s">
        <v>193</v>
      </c>
      <c r="AC41" s="222">
        <f t="shared" si="3"/>
        <v>0</v>
      </c>
      <c r="AD41" s="222">
        <f t="shared" si="2"/>
        <v>8.4480177698506029</v>
      </c>
      <c r="AE41" s="238"/>
      <c r="AF41" s="224"/>
      <c r="AG41" s="244">
        <v>46387</v>
      </c>
      <c r="AH41" s="224" t="s">
        <v>2908</v>
      </c>
      <c r="AI41" s="224" t="s">
        <v>193</v>
      </c>
      <c r="AJ41" s="240" t="s">
        <v>60</v>
      </c>
      <c r="AK41" s="241" t="s">
        <v>193</v>
      </c>
      <c r="AL41" s="236" t="s">
        <v>193</v>
      </c>
    </row>
    <row r="42" spans="1:38" s="55" customFormat="1" ht="78.599999999999994" customHeight="1" x14ac:dyDescent="0.25">
      <c r="A42" s="201">
        <v>37</v>
      </c>
      <c r="B42" s="230" t="s">
        <v>121</v>
      </c>
      <c r="C42" s="263" t="s">
        <v>60</v>
      </c>
      <c r="D42" s="231" t="s">
        <v>152</v>
      </c>
      <c r="E42" s="230" t="s">
        <v>108</v>
      </c>
      <c r="F42" s="230" t="s">
        <v>164</v>
      </c>
      <c r="G42" s="230" t="s">
        <v>2635</v>
      </c>
      <c r="H42" s="264" t="s">
        <v>198</v>
      </c>
      <c r="I42" s="265" t="s">
        <v>199</v>
      </c>
      <c r="J42" s="266" t="s">
        <v>202</v>
      </c>
      <c r="K42" s="234">
        <v>1011145001.58</v>
      </c>
      <c r="L42" s="235">
        <v>849701682</v>
      </c>
      <c r="M42" s="235">
        <v>361950000</v>
      </c>
      <c r="N42" s="235">
        <v>361950000</v>
      </c>
      <c r="O42" s="235">
        <f>'MF 2024-2 RO 0-001'!J12</f>
        <v>361950000</v>
      </c>
      <c r="P42" s="235">
        <f>'MF 2024-2 RO 0-001'!L12</f>
        <v>0</v>
      </c>
      <c r="Q42" s="235">
        <v>0</v>
      </c>
      <c r="R42" s="236" t="s">
        <v>193</v>
      </c>
      <c r="S42" s="215">
        <v>0</v>
      </c>
      <c r="T42" s="237">
        <v>616978.34</v>
      </c>
      <c r="U42" s="217">
        <v>20</v>
      </c>
      <c r="V42" s="218">
        <f t="shared" si="0"/>
        <v>12339566.799999999</v>
      </c>
      <c r="W42" s="219">
        <v>0</v>
      </c>
      <c r="X42" s="220">
        <v>202371.9</v>
      </c>
      <c r="Y42" s="217">
        <v>20</v>
      </c>
      <c r="Z42" s="219">
        <f t="shared" si="1"/>
        <v>4047438</v>
      </c>
      <c r="AA42" s="221" t="s">
        <v>193</v>
      </c>
      <c r="AB42" s="221" t="s">
        <v>193</v>
      </c>
      <c r="AC42" s="222">
        <f t="shared" si="3"/>
        <v>0</v>
      </c>
      <c r="AD42" s="222">
        <f t="shared" si="2"/>
        <v>249.82346896481184</v>
      </c>
      <c r="AE42" s="267" t="s">
        <v>2893</v>
      </c>
      <c r="AF42" s="243" t="s">
        <v>2898</v>
      </c>
      <c r="AG42" s="244" t="s">
        <v>193</v>
      </c>
      <c r="AH42" s="221" t="s">
        <v>193</v>
      </c>
      <c r="AI42" s="258" t="s">
        <v>193</v>
      </c>
      <c r="AJ42" s="240" t="s">
        <v>60</v>
      </c>
      <c r="AK42" s="242" t="s">
        <v>3008</v>
      </c>
      <c r="AL42" s="236" t="s">
        <v>193</v>
      </c>
    </row>
    <row r="43" spans="1:38" s="55" customFormat="1" ht="85.5" x14ac:dyDescent="0.25">
      <c r="A43" s="201">
        <v>38</v>
      </c>
      <c r="B43" s="243" t="s">
        <v>122</v>
      </c>
      <c r="C43" s="243" t="s">
        <v>60</v>
      </c>
      <c r="D43" s="245" t="s">
        <v>153</v>
      </c>
      <c r="E43" s="243" t="s">
        <v>108</v>
      </c>
      <c r="F43" s="243" t="s">
        <v>164</v>
      </c>
      <c r="G43" s="243" t="s">
        <v>2634</v>
      </c>
      <c r="H43" s="255" t="s">
        <v>198</v>
      </c>
      <c r="I43" s="254" t="s">
        <v>200</v>
      </c>
      <c r="J43" s="259" t="s">
        <v>201</v>
      </c>
      <c r="K43" s="247">
        <v>200000000</v>
      </c>
      <c r="L43" s="248">
        <f>K43/1.19</f>
        <v>168067226.89075631</v>
      </c>
      <c r="M43" s="248">
        <v>200000000</v>
      </c>
      <c r="N43" s="248">
        <v>160000000</v>
      </c>
      <c r="O43" s="248">
        <v>0</v>
      </c>
      <c r="P43" s="248">
        <v>0</v>
      </c>
      <c r="Q43" s="248">
        <v>0</v>
      </c>
      <c r="R43" s="249" t="s">
        <v>193</v>
      </c>
      <c r="S43" s="215">
        <v>0</v>
      </c>
      <c r="T43" s="237"/>
      <c r="U43" s="217"/>
      <c r="V43" s="218">
        <f t="shared" si="0"/>
        <v>0</v>
      </c>
      <c r="W43" s="219">
        <v>0</v>
      </c>
      <c r="X43" s="268">
        <v>160318</v>
      </c>
      <c r="Y43" s="217">
        <v>20</v>
      </c>
      <c r="Z43" s="219">
        <f t="shared" si="1"/>
        <v>3206360</v>
      </c>
      <c r="AA43" s="221" t="s">
        <v>193</v>
      </c>
      <c r="AB43" s="221">
        <v>262</v>
      </c>
      <c r="AC43" s="222">
        <f t="shared" si="3"/>
        <v>0</v>
      </c>
      <c r="AD43" s="222">
        <f t="shared" si="2"/>
        <v>62.376027645055451</v>
      </c>
      <c r="AE43" s="238"/>
      <c r="AF43" s="224"/>
      <c r="AG43" s="250" t="s">
        <v>193</v>
      </c>
      <c r="AH43" s="221" t="s">
        <v>193</v>
      </c>
      <c r="AI43" s="258" t="s">
        <v>193</v>
      </c>
      <c r="AJ43" s="251" t="s">
        <v>60</v>
      </c>
      <c r="AK43" s="283" t="s">
        <v>3011</v>
      </c>
      <c r="AL43" s="236" t="s">
        <v>193</v>
      </c>
    </row>
    <row r="44" spans="1:38" s="55" customFormat="1" ht="78.599999999999994" customHeight="1" x14ac:dyDescent="0.25">
      <c r="A44" s="201">
        <v>39</v>
      </c>
      <c r="B44" s="243" t="s">
        <v>123</v>
      </c>
      <c r="C44" s="243" t="s">
        <v>60</v>
      </c>
      <c r="D44" s="245" t="s">
        <v>154</v>
      </c>
      <c r="E44" s="243" t="s">
        <v>108</v>
      </c>
      <c r="F44" s="243" t="s">
        <v>164</v>
      </c>
      <c r="G44" s="243" t="s">
        <v>2635</v>
      </c>
      <c r="H44" s="243"/>
      <c r="I44" s="254" t="s">
        <v>200</v>
      </c>
      <c r="J44" s="259" t="s">
        <v>201</v>
      </c>
      <c r="K44" s="247">
        <v>238000000</v>
      </c>
      <c r="L44" s="248">
        <v>200000000</v>
      </c>
      <c r="M44" s="248">
        <v>200000000</v>
      </c>
      <c r="N44" s="248">
        <v>70000000</v>
      </c>
      <c r="O44" s="248">
        <v>0</v>
      </c>
      <c r="P44" s="248">
        <v>0</v>
      </c>
      <c r="Q44" s="248">
        <v>0</v>
      </c>
      <c r="R44" s="249" t="s">
        <v>193</v>
      </c>
      <c r="S44" s="215">
        <v>0</v>
      </c>
      <c r="T44" s="237"/>
      <c r="U44" s="217"/>
      <c r="V44" s="218">
        <f t="shared" si="0"/>
        <v>0</v>
      </c>
      <c r="W44" s="219">
        <v>0</v>
      </c>
      <c r="X44" s="268">
        <v>149303</v>
      </c>
      <c r="Y44" s="217">
        <v>20</v>
      </c>
      <c r="Z44" s="219">
        <f t="shared" si="1"/>
        <v>2986060</v>
      </c>
      <c r="AA44" s="221" t="s">
        <v>193</v>
      </c>
      <c r="AB44" s="221">
        <v>244</v>
      </c>
      <c r="AC44" s="222">
        <f t="shared" si="3"/>
        <v>0</v>
      </c>
      <c r="AD44" s="222">
        <f t="shared" si="2"/>
        <v>79.703689811993058</v>
      </c>
      <c r="AE44" s="261"/>
      <c r="AF44" s="243" t="s">
        <v>2656</v>
      </c>
      <c r="AG44" s="250" t="s">
        <v>193</v>
      </c>
      <c r="AH44" s="253" t="s">
        <v>2690</v>
      </c>
      <c r="AI44" s="258" t="s">
        <v>193</v>
      </c>
      <c r="AJ44" s="251" t="s">
        <v>60</v>
      </c>
      <c r="AK44" s="246" t="s">
        <v>2662</v>
      </c>
      <c r="AL44" s="236" t="s">
        <v>193</v>
      </c>
    </row>
    <row r="45" spans="1:38" s="55" customFormat="1" ht="78.599999999999994" customHeight="1" x14ac:dyDescent="0.25">
      <c r="A45" s="201">
        <v>40</v>
      </c>
      <c r="B45" s="243" t="s">
        <v>124</v>
      </c>
      <c r="C45" s="243" t="s">
        <v>60</v>
      </c>
      <c r="D45" s="245" t="s">
        <v>155</v>
      </c>
      <c r="E45" s="243" t="s">
        <v>108</v>
      </c>
      <c r="F45" s="243" t="s">
        <v>109</v>
      </c>
      <c r="G45" s="243" t="s">
        <v>2634</v>
      </c>
      <c r="H45" s="243" t="s">
        <v>193</v>
      </c>
      <c r="I45" s="254" t="s">
        <v>2650</v>
      </c>
      <c r="J45" s="233" t="s">
        <v>2651</v>
      </c>
      <c r="K45" s="247">
        <v>251249391.90000001</v>
      </c>
      <c r="L45" s="248">
        <v>211133942.78</v>
      </c>
      <c r="M45" s="248">
        <v>132647495.42</v>
      </c>
      <c r="N45" s="248">
        <v>6200000</v>
      </c>
      <c r="O45" s="248">
        <v>0</v>
      </c>
      <c r="P45" s="248">
        <v>0</v>
      </c>
      <c r="Q45" s="248">
        <v>0</v>
      </c>
      <c r="R45" s="249" t="s">
        <v>193</v>
      </c>
      <c r="S45" s="215">
        <v>0</v>
      </c>
      <c r="T45" s="237">
        <f>12749.1-10532.5</f>
        <v>2216.6000000000004</v>
      </c>
      <c r="U45" s="217">
        <v>30</v>
      </c>
      <c r="V45" s="218">
        <f t="shared" si="0"/>
        <v>66498.000000000015</v>
      </c>
      <c r="W45" s="219">
        <v>0</v>
      </c>
      <c r="X45" s="268">
        <f>3837.5-3170.2</f>
        <v>667.30000000000018</v>
      </c>
      <c r="Y45" s="217">
        <v>30</v>
      </c>
      <c r="Z45" s="219">
        <f t="shared" si="1"/>
        <v>20019.000000000007</v>
      </c>
      <c r="AA45" s="221" t="s">
        <v>193</v>
      </c>
      <c r="AB45" s="221" t="s">
        <v>193</v>
      </c>
      <c r="AC45" s="222">
        <f t="shared" si="3"/>
        <v>0</v>
      </c>
      <c r="AD45" s="222">
        <f t="shared" si="2"/>
        <v>12550.546575753031</v>
      </c>
      <c r="AE45" s="261"/>
      <c r="AF45" s="243" t="s">
        <v>2657</v>
      </c>
      <c r="AG45" s="258">
        <v>47118</v>
      </c>
      <c r="AH45" s="253" t="s">
        <v>2690</v>
      </c>
      <c r="AI45" s="258" t="s">
        <v>2633</v>
      </c>
      <c r="AJ45" s="251" t="s">
        <v>60</v>
      </c>
      <c r="AK45" s="246" t="s">
        <v>2663</v>
      </c>
      <c r="AL45" s="249" t="s">
        <v>193</v>
      </c>
    </row>
    <row r="46" spans="1:38" s="55" customFormat="1" ht="78.599999999999994" customHeight="1" x14ac:dyDescent="0.25">
      <c r="A46" s="201">
        <v>41</v>
      </c>
      <c r="B46" s="243" t="s">
        <v>125</v>
      </c>
      <c r="C46" s="243" t="s">
        <v>60</v>
      </c>
      <c r="D46" s="245" t="s">
        <v>156</v>
      </c>
      <c r="E46" s="243" t="s">
        <v>108</v>
      </c>
      <c r="F46" s="243" t="s">
        <v>163</v>
      </c>
      <c r="G46" s="243" t="s">
        <v>2635</v>
      </c>
      <c r="H46" s="243" t="s">
        <v>193</v>
      </c>
      <c r="I46" s="254" t="s">
        <v>2652</v>
      </c>
      <c r="J46" s="259" t="s">
        <v>2653</v>
      </c>
      <c r="K46" s="247">
        <v>689242706.96000004</v>
      </c>
      <c r="L46" s="248">
        <v>579195552.07000005</v>
      </c>
      <c r="M46" s="248">
        <v>61670737.659999996</v>
      </c>
      <c r="N46" s="248">
        <v>61670737.659999996</v>
      </c>
      <c r="O46" s="248">
        <v>0</v>
      </c>
      <c r="P46" s="248">
        <v>0</v>
      </c>
      <c r="Q46" s="248">
        <v>0</v>
      </c>
      <c r="R46" s="249" t="s">
        <v>193</v>
      </c>
      <c r="S46" s="215">
        <v>0</v>
      </c>
      <c r="T46" s="237">
        <f>20046.3*0.000277777778</f>
        <v>5.5684166711213994</v>
      </c>
      <c r="U46" s="217"/>
      <c r="V46" s="218">
        <f t="shared" si="0"/>
        <v>0</v>
      </c>
      <c r="W46" s="219">
        <v>0</v>
      </c>
      <c r="X46" s="220">
        <v>9836.4</v>
      </c>
      <c r="Y46" s="217">
        <v>10</v>
      </c>
      <c r="Z46" s="219">
        <f>X46*Y46</f>
        <v>98364</v>
      </c>
      <c r="AA46" s="221" t="s">
        <v>193</v>
      </c>
      <c r="AB46" s="221" t="s">
        <v>193</v>
      </c>
      <c r="AC46" s="222">
        <f t="shared" si="3"/>
        <v>0</v>
      </c>
      <c r="AD46" s="222">
        <f t="shared" si="2"/>
        <v>7007.0626139644592</v>
      </c>
      <c r="AE46" s="261"/>
      <c r="AF46" s="243" t="s">
        <v>2658</v>
      </c>
      <c r="AG46" s="258">
        <v>47118</v>
      </c>
      <c r="AH46" s="253" t="s">
        <v>2690</v>
      </c>
      <c r="AI46" s="258"/>
      <c r="AJ46" s="251" t="s">
        <v>60</v>
      </c>
      <c r="AK46" s="246" t="s">
        <v>2664</v>
      </c>
      <c r="AL46" s="236" t="s">
        <v>193</v>
      </c>
    </row>
    <row r="47" spans="1:38" s="55" customFormat="1" ht="78.599999999999994" customHeight="1" thickBot="1" x14ac:dyDescent="0.3">
      <c r="A47" s="201">
        <v>42</v>
      </c>
      <c r="B47" s="269" t="s">
        <v>126</v>
      </c>
      <c r="C47" s="269" t="s">
        <v>60</v>
      </c>
      <c r="D47" s="230" t="s">
        <v>157</v>
      </c>
      <c r="E47" s="230" t="s">
        <v>108</v>
      </c>
      <c r="F47" s="230" t="s">
        <v>164</v>
      </c>
      <c r="G47" s="230" t="s">
        <v>2634</v>
      </c>
      <c r="H47" s="264" t="s">
        <v>198</v>
      </c>
      <c r="I47" s="262" t="s">
        <v>200</v>
      </c>
      <c r="J47" s="233" t="s">
        <v>201</v>
      </c>
      <c r="K47" s="234">
        <f>L47*1.19</f>
        <v>178500000</v>
      </c>
      <c r="L47" s="235">
        <v>150000000</v>
      </c>
      <c r="M47" s="235">
        <v>150000000</v>
      </c>
      <c r="N47" s="235">
        <v>150000000</v>
      </c>
      <c r="O47" s="235">
        <v>0</v>
      </c>
      <c r="P47" s="235">
        <v>0</v>
      </c>
      <c r="Q47" s="235">
        <v>0</v>
      </c>
      <c r="R47" s="236" t="s">
        <v>193</v>
      </c>
      <c r="S47" s="270">
        <v>0</v>
      </c>
      <c r="T47" s="270"/>
      <c r="U47" s="271"/>
      <c r="V47" s="272">
        <f t="shared" si="0"/>
        <v>0</v>
      </c>
      <c r="W47" s="273">
        <v>0</v>
      </c>
      <c r="X47" s="274">
        <v>187188.58</v>
      </c>
      <c r="Y47" s="271">
        <v>15</v>
      </c>
      <c r="Z47" s="273">
        <f t="shared" si="1"/>
        <v>2807828.6999999997</v>
      </c>
      <c r="AA47" s="275" t="s">
        <v>193</v>
      </c>
      <c r="AB47" s="275" t="s">
        <v>193</v>
      </c>
      <c r="AC47" s="275">
        <f t="shared" si="3"/>
        <v>0</v>
      </c>
      <c r="AD47" s="276">
        <f t="shared" si="2"/>
        <v>63.572254247561474</v>
      </c>
      <c r="AE47" s="267" t="s">
        <v>2893</v>
      </c>
      <c r="AF47" s="230" t="s">
        <v>2691</v>
      </c>
      <c r="AG47" s="277" t="s">
        <v>193</v>
      </c>
      <c r="AH47" s="277" t="s">
        <v>193</v>
      </c>
      <c r="AI47" s="278" t="s">
        <v>193</v>
      </c>
      <c r="AJ47" s="279" t="s">
        <v>60</v>
      </c>
      <c r="AK47" s="280" t="s">
        <v>3009</v>
      </c>
      <c r="AL47" s="281" t="s">
        <v>193</v>
      </c>
    </row>
    <row r="48" spans="1:38" x14ac:dyDescent="0.25">
      <c r="A48" s="282" t="s">
        <v>3010</v>
      </c>
      <c r="L48" s="134"/>
      <c r="M48" s="134"/>
      <c r="N48" s="134"/>
    </row>
  </sheetData>
  <protectedRanges>
    <protectedRange algorithmName="SHA-512" hashValue="xVcUHFRlmIua877fb1DCUJCTUqUE9+wLyGCyZNHmSreS7V7u22Mg8DMguufnF6T/iYAhZXK7EdIpGQcbSfT1Cg==" saltValue="qhtA9t0RTiR4nO/Z9d6+ig==" spinCount="100000" sqref="G32" name="Range4_1"/>
    <protectedRange algorithmName="SHA-512" hashValue="xVcUHFRlmIua877fb1DCUJCTUqUE9+wLyGCyZNHmSreS7V7u22Mg8DMguufnF6T/iYAhZXK7EdIpGQcbSfT1Cg==" saltValue="qhtA9t0RTiR4nO/Z9d6+ig==" spinCount="100000" sqref="G33" name="Range4_2"/>
    <protectedRange algorithmName="SHA-512" hashValue="xVcUHFRlmIua877fb1DCUJCTUqUE9+wLyGCyZNHmSreS7V7u22Mg8DMguufnF6T/iYAhZXK7EdIpGQcbSfT1Cg==" saltValue="qhtA9t0RTiR4nO/Z9d6+ig==" spinCount="100000" sqref="G34" name="Range4_3"/>
    <protectedRange algorithmName="SHA-512" hashValue="xVcUHFRlmIua877fb1DCUJCTUqUE9+wLyGCyZNHmSreS7V7u22Mg8DMguufnF6T/iYAhZXK7EdIpGQcbSfT1Cg==" saltValue="qhtA9t0RTiR4nO/Z9d6+ig==" spinCount="100000" sqref="G35:G36" name="Range4_4"/>
    <protectedRange algorithmName="SHA-512" hashValue="xVcUHFRlmIua877fb1DCUJCTUqUE9+wLyGCyZNHmSreS7V7u22Mg8DMguufnF6T/iYAhZXK7EdIpGQcbSfT1Cg==" saltValue="qhtA9t0RTiR4nO/Z9d6+ig==" spinCount="100000" sqref="G38" name="Range4_5"/>
    <protectedRange algorithmName="SHA-512" hashValue="xVcUHFRlmIua877fb1DCUJCTUqUE9+wLyGCyZNHmSreS7V7u22Mg8DMguufnF6T/iYAhZXK7EdIpGQcbSfT1Cg==" saltValue="qhtA9t0RTiR4nO/Z9d6+ig==" spinCount="100000" sqref="G40" name="Range4_6"/>
    <protectedRange algorithmName="SHA-512" hashValue="LOFQNOJnj2FNVN3GvHvF4AEjDaMbHU3miTM+FDS63mr2rWbNUvy/dv44PLM2EsZI+Yh1Ss4a/AJHtgkBg7Xqsw==" saltValue="SsDPM/UJTfIlCiOWSOMgKw==" spinCount="100000" sqref="S32:S34" name="Range7"/>
    <protectedRange algorithmName="SHA-512" hashValue="LOFQNOJnj2FNVN3GvHvF4AEjDaMbHU3miTM+FDS63mr2rWbNUvy/dv44PLM2EsZI+Yh1Ss4a/AJHtgkBg7Xqsw==" saltValue="SsDPM/UJTfIlCiOWSOMgKw==" spinCount="100000" sqref="S36:S38" name="Range7_1"/>
    <protectedRange algorithmName="SHA-512" hashValue="LOFQNOJnj2FNVN3GvHvF4AEjDaMbHU3miTM+FDS63mr2rWbNUvy/dv44PLM2EsZI+Yh1Ss4a/AJHtgkBg7Xqsw==" saltValue="SsDPM/UJTfIlCiOWSOMgKw==" spinCount="100000" sqref="S40:S43 S47" name="Range7_2"/>
    <protectedRange algorithmName="SHA-512" hashValue="dpoOo7+xhzyy6wFibW0VcERJ91Sk1GQJ1D1xyfhVRd2sXlI4+U491DUhfrfVtJzKfKHRAAo/TijpgbrHJjMcWA==" saltValue="S8cbDE5X/9w/uu8hnCKtMg==" spinCount="100000" sqref="Q16" name="Range5"/>
    <protectedRange algorithmName="SHA-512" hashValue="TcSMWA77uMiDd5iXMOrNfSN7+LQnAyfXx7hNGoJYvgUpKGiws2mv7V+bcT2seUwPYaX7/IyJULkmxyZbFlz7Kg==" saltValue="dIzDss2p33yMzuYO0NSzIw==" spinCount="100000" sqref="AH24" name="Range12"/>
  </protectedRanges>
  <autoFilter ref="A3:AP47" xr:uid="{48DE1D1D-856E-4E55-94A4-1D94E8297831}">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autoFilter>
  <mergeCells count="35">
    <mergeCell ref="S3:AD3"/>
    <mergeCell ref="S4:V4"/>
    <mergeCell ref="W4:Z4"/>
    <mergeCell ref="AA4:AB4"/>
    <mergeCell ref="AC4:AD4"/>
    <mergeCell ref="N3:N5"/>
    <mergeCell ref="O3:O5"/>
    <mergeCell ref="P3:P5"/>
    <mergeCell ref="I3:I5"/>
    <mergeCell ref="H3:H5"/>
    <mergeCell ref="J3:J5"/>
    <mergeCell ref="C3:C5"/>
    <mergeCell ref="A2:J2"/>
    <mergeCell ref="A3:A5"/>
    <mergeCell ref="B3:B5"/>
    <mergeCell ref="D3:D5"/>
    <mergeCell ref="E3:E5"/>
    <mergeCell ref="F3:F5"/>
    <mergeCell ref="G3:G5"/>
    <mergeCell ref="S2:AD2"/>
    <mergeCell ref="R3:R5"/>
    <mergeCell ref="K2:R2"/>
    <mergeCell ref="AE2:AL2"/>
    <mergeCell ref="AL3:AL5"/>
    <mergeCell ref="AJ3:AJ5"/>
    <mergeCell ref="AK3:AK5"/>
    <mergeCell ref="Q3:Q5"/>
    <mergeCell ref="AE3:AE5"/>
    <mergeCell ref="AF3:AF5"/>
    <mergeCell ref="AG3:AG5"/>
    <mergeCell ref="AI3:AI5"/>
    <mergeCell ref="AH3:AH5"/>
    <mergeCell ref="K3:K5"/>
    <mergeCell ref="L3:L5"/>
    <mergeCell ref="M3:M5"/>
  </mergeCells>
  <conditionalFormatting sqref="B1:B22 B24:B1048576">
    <cfRule type="duplicateValues" dxfId="1" priority="7"/>
  </conditionalFormatting>
  <conditionalFormatting sqref="B23">
    <cfRule type="duplicateValues" dxfId="0" priority="1"/>
  </conditionalFormatting>
  <dataValidations count="5">
    <dataValidation type="list" allowBlank="1" showInputMessage="1" showErrorMessage="1" sqref="E1 E6:E1048576" xr:uid="{7AD00450-548D-4A91-9294-55570F9B5C94}">
      <formula1>"Priority, Non-priority"</formula1>
    </dataValidation>
    <dataValidation type="list" allowBlank="1" showInputMessage="1" showErrorMessage="1" sqref="G83:G1048576 G1" xr:uid="{403B201E-4D21-4D22-B240-9F1811D9D6B5}">
      <formula1>"Early stages, Advanced stage, Completed"</formula1>
    </dataValidation>
    <dataValidation type="list" allowBlank="1" showInputMessage="1" showErrorMessage="1" sqref="F6:F47" xr:uid="{F1C02AC7-F13F-40C2-A964-673D490CE711}">
      <formula1>"Project, Large-scale project, Scheme, Large-scale scheme"</formula1>
    </dataValidation>
    <dataValidation allowBlank="1" showInputMessage="1" showErrorMessage="1" sqref="I35 H6:H47" xr:uid="{6A642A49-3DAB-49D5-8E98-2DE1A76DF3C6}"/>
    <dataValidation type="list" allowBlank="1" showInputMessage="1" showErrorMessage="1" sqref="H48:H49 G6:G82" xr:uid="{71E7E14B-6310-4569-B612-96053BB01E55}">
      <formula1>"Not started, Tender ongoing, Construction ongoing, Complete"</formula1>
    </dataValidation>
  </dataValidations>
  <hyperlinks>
    <hyperlink ref="H27" r:id="rId1" xr:uid="{F3044036-E9BD-407A-A4A2-27E0A7AEE6D0}"/>
    <hyperlink ref="H26" r:id="rId2" xr:uid="{0708BF7C-050B-4872-B661-F3763EB01C23}"/>
    <hyperlink ref="H28" r:id="rId3" xr:uid="{B977FFA7-0710-4431-A814-DCAECCF0CF1D}"/>
    <hyperlink ref="I28" location="'MF 2023-1 RO 0-003'!A1" display="Final beneficiaries of the scheme to cut-off date: 31/12/2024" xr:uid="{65767681-87B8-43B8-BA13-6093F9D77040}"/>
    <hyperlink ref="J28" location="'MF 2023-1 RO 0-003'!A1" display="Locations of the investments funded unde the scheme to cut-off date: 31/12/2024" xr:uid="{743E4833-5E69-4528-BBC3-34CFFFEF2289}"/>
    <hyperlink ref="H29" r:id="rId4" xr:uid="{C64A92E8-F3B6-410A-A1B2-D51512A4E5EC}"/>
    <hyperlink ref="H30" r:id="rId5" xr:uid="{3EBE4CC0-D3F5-4752-ADA4-76C524CD8FBA}"/>
    <hyperlink ref="I29" location="'MF 2023-1 RO 0-004'!A1" display="Final beneficiaries of the scheme to cut-off date: 31/12/2024" xr:uid="{DEE3E9D0-AB54-4400-8990-BE9F3115CA44}"/>
    <hyperlink ref="J29" location="'MF 2023-1 RO 0-004'!A1" display="Locations of the investments funded under the scheme to cut-off date: 31/12/2024" xr:uid="{C941AA4C-BA77-4603-85E9-9B78809849AB}"/>
    <hyperlink ref="I31" location="'MF 2023-1 RO 0-006'!A1" display="Final beneficiaries of the scheme to cut-off date: 31/12/2024" xr:uid="{6FCB41F1-A4BA-441D-B2B6-29E8C4DEEBC2}"/>
    <hyperlink ref="J31" location="'MF 2023-1 RO 0-006'!A1" display="Locations of the investments funded under the scheme to cut-off date: 31/12/2024" xr:uid="{F323663D-B0B4-4D8B-B46D-E6B301F05A8D}"/>
    <hyperlink ref="H37" r:id="rId6" xr:uid="{C225DA3E-F1A0-4535-85C8-2154EDDFC2C1}"/>
    <hyperlink ref="H43" r:id="rId7" xr:uid="{AE62BA3E-D199-4FDF-A390-5474916BDEDA}"/>
    <hyperlink ref="H47" r:id="rId8" xr:uid="{8651A028-6911-4CB4-9AD7-BE3AC5B9EEBD}"/>
    <hyperlink ref="H31" r:id="rId9" xr:uid="{59CAF3E1-EC44-494E-B13E-CF51480766BF}"/>
    <hyperlink ref="H42" r:id="rId10" xr:uid="{DBE88A81-4A02-4AE3-B859-E3FB4436234D}"/>
    <hyperlink ref="I42" location="'MF 2024-2 RO 0-001'!A1" display="Final beneficiaries of the scheme to cut-off date: 31/12/2024" xr:uid="{1B8DB7E4-BD29-4A0B-A686-6B9D86606F8C}"/>
    <hyperlink ref="J42" location="'MF 2024-2 RO 0-001'!A1" display="Locations of the investments funded under the scheme to cut-off date: 31/12/2024" xr:uid="{6D5F3D26-9BEE-4E08-A594-865B49A25295}"/>
    <hyperlink ref="H23" r:id="rId11" xr:uid="{05EB7EC7-8DEC-4312-BF4A-E05804E60141}"/>
    <hyperlink ref="I23" location="'MF 2022-1 RO 0-017'!A1" display="Final beneficiaries of the scheme to cut-off date: 31/12/2024" xr:uid="{444056D6-4544-49B7-8B57-9506088539D4}"/>
    <hyperlink ref="J23" location="'MF 2022-1 RO 0-017'!A1" display="Locations of the investments funded under the scheme to cut-off date: 31/12/2024" xr:uid="{FFC555EB-E959-454C-BF4A-03DCF2C18647}"/>
  </hyperlinks>
  <pageMargins left="0.7" right="0.7" top="0.75" bottom="0.75" header="0.3" footer="0.3"/>
  <pageSetup paperSize="9" orientation="portrait" verticalDpi="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78FA9-6EFF-40B0-8F5B-9286DF3F85B1}">
  <dimension ref="B2:M50"/>
  <sheetViews>
    <sheetView workbookViewId="0">
      <selection activeCell="J16" sqref="J16"/>
    </sheetView>
  </sheetViews>
  <sheetFormatPr defaultColWidth="8.85546875" defaultRowHeight="16.5" x14ac:dyDescent="0.3"/>
  <cols>
    <col min="1" max="1" width="5.5703125" style="7" customWidth="1"/>
    <col min="2" max="2" width="5.5703125" style="10" customWidth="1"/>
    <col min="3" max="3" width="20.85546875" style="10" customWidth="1"/>
    <col min="4" max="4" width="42.85546875" style="10" customWidth="1"/>
    <col min="5" max="5" width="25.5703125" style="7" customWidth="1"/>
    <col min="6" max="6" width="32.85546875" style="7" customWidth="1"/>
    <col min="7" max="7" width="5.85546875" style="10" customWidth="1"/>
    <col min="8" max="8" width="10.85546875" style="10" customWidth="1"/>
    <col min="9" max="9" width="12.5703125" style="10" customWidth="1"/>
    <col min="10" max="13" width="15.85546875" style="7" customWidth="1"/>
    <col min="14" max="16384" width="8.85546875" style="7"/>
  </cols>
  <sheetData>
    <row r="2" spans="2:13" ht="17.25" thickBot="1" x14ac:dyDescent="0.35"/>
    <row r="3" spans="2:13" s="63" customFormat="1" ht="20.100000000000001" customHeight="1" thickBot="1" x14ac:dyDescent="0.3">
      <c r="B3" s="323" t="s">
        <v>205</v>
      </c>
      <c r="C3" s="324"/>
      <c r="D3" s="324"/>
      <c r="E3" s="324"/>
      <c r="F3" s="324"/>
      <c r="G3" s="324"/>
      <c r="H3" s="324"/>
      <c r="I3" s="324"/>
      <c r="J3" s="324"/>
      <c r="K3" s="324"/>
      <c r="L3" s="324"/>
      <c r="M3" s="325"/>
    </row>
    <row r="5" spans="2:13" ht="17.25" thickBot="1" x14ac:dyDescent="0.35"/>
    <row r="6" spans="2:13" s="63" customFormat="1" ht="20.100000000000001" customHeight="1" thickBot="1" x14ac:dyDescent="0.3">
      <c r="B6" s="326" t="s">
        <v>210</v>
      </c>
      <c r="C6" s="327"/>
      <c r="D6" s="327"/>
      <c r="E6" s="327"/>
      <c r="F6" s="327"/>
      <c r="G6" s="327"/>
      <c r="H6" s="327"/>
      <c r="I6" s="327"/>
      <c r="J6" s="327"/>
      <c r="K6" s="327"/>
      <c r="L6" s="327"/>
      <c r="M6" s="328"/>
    </row>
    <row r="7" spans="2:13" s="106" customFormat="1" ht="42" customHeight="1" x14ac:dyDescent="0.25">
      <c r="B7" s="329" t="s">
        <v>184</v>
      </c>
      <c r="C7" s="331" t="s">
        <v>208</v>
      </c>
      <c r="D7" s="331" t="s">
        <v>209</v>
      </c>
      <c r="E7" s="331" t="s">
        <v>179</v>
      </c>
      <c r="F7" s="331" t="s">
        <v>192</v>
      </c>
      <c r="G7" s="335" t="s">
        <v>180</v>
      </c>
      <c r="H7" s="336"/>
      <c r="I7" s="105" t="s">
        <v>213</v>
      </c>
      <c r="J7" s="333" t="s">
        <v>215</v>
      </c>
      <c r="K7" s="334"/>
      <c r="L7" s="340" t="s">
        <v>212</v>
      </c>
      <c r="M7" s="341"/>
    </row>
    <row r="8" spans="2:13" s="53" customFormat="1" ht="17.25" thickBot="1" x14ac:dyDescent="0.35">
      <c r="B8" s="330"/>
      <c r="C8" s="332"/>
      <c r="D8" s="332"/>
      <c r="E8" s="332"/>
      <c r="F8" s="332"/>
      <c r="G8" s="29" t="s">
        <v>182</v>
      </c>
      <c r="H8" s="29" t="s">
        <v>183</v>
      </c>
      <c r="I8" s="30" t="s">
        <v>214</v>
      </c>
      <c r="J8" s="29" t="s">
        <v>175</v>
      </c>
      <c r="K8" s="29" t="s">
        <v>176</v>
      </c>
      <c r="L8" s="91" t="s">
        <v>175</v>
      </c>
      <c r="M8" s="31" t="s">
        <v>176</v>
      </c>
    </row>
    <row r="9" spans="2:13" s="11" customFormat="1" ht="49.5" x14ac:dyDescent="0.25">
      <c r="B9" s="12">
        <v>1</v>
      </c>
      <c r="C9" s="64" t="s">
        <v>92</v>
      </c>
      <c r="D9" s="13" t="s">
        <v>75</v>
      </c>
      <c r="E9" s="14" t="s">
        <v>166</v>
      </c>
      <c r="F9" s="14" t="s">
        <v>2695</v>
      </c>
      <c r="G9" s="8">
        <v>1</v>
      </c>
      <c r="H9" s="85">
        <v>44844</v>
      </c>
      <c r="I9" s="57">
        <v>4.8657000000000004</v>
      </c>
      <c r="J9" s="33">
        <v>111873780.8</v>
      </c>
      <c r="K9" s="96">
        <f>J9/I9</f>
        <v>22992330.147769075</v>
      </c>
      <c r="L9" s="92">
        <v>2088.27</v>
      </c>
      <c r="M9" s="15">
        <f>L9/I9</f>
        <v>429.18182378691654</v>
      </c>
    </row>
    <row r="10" spans="2:13" s="11" customFormat="1" ht="49.5" x14ac:dyDescent="0.25">
      <c r="B10" s="16">
        <v>2</v>
      </c>
      <c r="C10" s="65" t="s">
        <v>100</v>
      </c>
      <c r="D10" s="17" t="s">
        <v>84</v>
      </c>
      <c r="E10" s="18" t="s">
        <v>166</v>
      </c>
      <c r="F10" s="18" t="s">
        <v>2696</v>
      </c>
      <c r="G10" s="9">
        <v>2</v>
      </c>
      <c r="H10" s="204">
        <v>44844</v>
      </c>
      <c r="I10" s="57">
        <v>4.8657000000000004</v>
      </c>
      <c r="J10" s="20">
        <v>492452329.63</v>
      </c>
      <c r="K10" s="97">
        <f t="shared" ref="K10:K19" si="0">J10/I10</f>
        <v>101208938.00069876</v>
      </c>
      <c r="L10" s="205">
        <v>0</v>
      </c>
      <c r="M10" s="206">
        <f t="shared" ref="M10:M19" si="1">L10/I10</f>
        <v>0</v>
      </c>
    </row>
    <row r="11" spans="2:13" s="11" customFormat="1" ht="66" x14ac:dyDescent="0.25">
      <c r="B11" s="16">
        <v>3</v>
      </c>
      <c r="C11" s="65" t="s">
        <v>101</v>
      </c>
      <c r="D11" s="66" t="s">
        <v>85</v>
      </c>
      <c r="E11" s="18" t="s">
        <v>166</v>
      </c>
      <c r="F11" s="18" t="s">
        <v>355</v>
      </c>
      <c r="G11" s="9">
        <v>3</v>
      </c>
      <c r="H11" s="84">
        <v>44844</v>
      </c>
      <c r="I11" s="57">
        <v>4.8657000000000004</v>
      </c>
      <c r="J11" s="20">
        <v>309511185.12</v>
      </c>
      <c r="K11" s="97">
        <f t="shared" si="0"/>
        <v>63610823.749922924</v>
      </c>
      <c r="L11" s="93">
        <v>6501203.1299999999</v>
      </c>
      <c r="M11" s="19">
        <f t="shared" si="1"/>
        <v>1336129.0523460137</v>
      </c>
    </row>
    <row r="12" spans="2:13" s="11" customFormat="1" x14ac:dyDescent="0.3">
      <c r="B12" s="16">
        <v>4</v>
      </c>
      <c r="C12" s="65" t="s">
        <v>102</v>
      </c>
      <c r="D12" s="67" t="s">
        <v>86</v>
      </c>
      <c r="E12" s="18" t="s">
        <v>166</v>
      </c>
      <c r="F12" s="18" t="s">
        <v>356</v>
      </c>
      <c r="G12" s="9">
        <v>4</v>
      </c>
      <c r="H12" s="204">
        <v>44844</v>
      </c>
      <c r="I12" s="57">
        <v>4.8657000000000004</v>
      </c>
      <c r="J12" s="20">
        <v>279809124.02999997</v>
      </c>
      <c r="K12" s="97">
        <f t="shared" si="0"/>
        <v>57506447.99926012</v>
      </c>
      <c r="L12" s="205">
        <v>723100</v>
      </c>
      <c r="M12" s="206">
        <f t="shared" si="1"/>
        <v>148611.71054524527</v>
      </c>
    </row>
    <row r="13" spans="2:13" s="11" customFormat="1" ht="33" x14ac:dyDescent="0.25">
      <c r="B13" s="16">
        <v>5</v>
      </c>
      <c r="C13" s="65" t="s">
        <v>103</v>
      </c>
      <c r="D13" s="66" t="s">
        <v>87</v>
      </c>
      <c r="E13" s="18" t="s">
        <v>166</v>
      </c>
      <c r="F13" s="18" t="s">
        <v>357</v>
      </c>
      <c r="G13" s="9">
        <v>5</v>
      </c>
      <c r="H13" s="84">
        <v>44844</v>
      </c>
      <c r="I13" s="57">
        <v>4.8657000000000004</v>
      </c>
      <c r="J13" s="20">
        <v>248478774.69</v>
      </c>
      <c r="K13" s="97">
        <f t="shared" si="0"/>
        <v>51067426.000369929</v>
      </c>
      <c r="L13" s="93">
        <v>1800000</v>
      </c>
      <c r="M13" s="19">
        <f t="shared" si="1"/>
        <v>369936.49423515628</v>
      </c>
    </row>
    <row r="14" spans="2:13" s="11" customFormat="1" ht="33" x14ac:dyDescent="0.25">
      <c r="B14" s="16">
        <v>6</v>
      </c>
      <c r="C14" s="65" t="s">
        <v>104</v>
      </c>
      <c r="D14" s="66" t="s">
        <v>88</v>
      </c>
      <c r="E14" s="18" t="s">
        <v>166</v>
      </c>
      <c r="F14" s="18" t="s">
        <v>358</v>
      </c>
      <c r="G14" s="9">
        <v>6</v>
      </c>
      <c r="H14" s="84">
        <v>44844</v>
      </c>
      <c r="I14" s="57">
        <v>4.8657000000000004</v>
      </c>
      <c r="J14" s="20">
        <v>228474337.86000001</v>
      </c>
      <c r="K14" s="97">
        <f t="shared" si="0"/>
        <v>46956108.650348358</v>
      </c>
      <c r="L14" s="93">
        <v>2605443</v>
      </c>
      <c r="M14" s="19">
        <f t="shared" si="1"/>
        <v>535471.36074973794</v>
      </c>
    </row>
    <row r="15" spans="2:13" s="11" customFormat="1" ht="49.5" x14ac:dyDescent="0.25">
      <c r="B15" s="16">
        <v>7</v>
      </c>
      <c r="C15" s="65" t="s">
        <v>105</v>
      </c>
      <c r="D15" s="66" t="s">
        <v>89</v>
      </c>
      <c r="E15" s="18" t="s">
        <v>166</v>
      </c>
      <c r="F15" s="18" t="s">
        <v>359</v>
      </c>
      <c r="G15" s="9">
        <v>7</v>
      </c>
      <c r="H15" s="84">
        <v>44844</v>
      </c>
      <c r="I15" s="57">
        <v>4.8657000000000004</v>
      </c>
      <c r="J15" s="20">
        <v>254651970.65000001</v>
      </c>
      <c r="K15" s="97">
        <f t="shared" si="0"/>
        <v>52336142.929074951</v>
      </c>
      <c r="L15" s="93">
        <v>769574.03</v>
      </c>
      <c r="M15" s="19">
        <f t="shared" si="1"/>
        <v>158163.06595145611</v>
      </c>
    </row>
    <row r="16" spans="2:13" s="11" customFormat="1" ht="82.5" x14ac:dyDescent="0.25">
      <c r="B16" s="16">
        <v>8</v>
      </c>
      <c r="C16" s="65" t="s">
        <v>106</v>
      </c>
      <c r="D16" s="66" t="s">
        <v>90</v>
      </c>
      <c r="E16" s="18" t="s">
        <v>166</v>
      </c>
      <c r="F16" s="18" t="s">
        <v>360</v>
      </c>
      <c r="G16" s="9">
        <v>8</v>
      </c>
      <c r="H16" s="84">
        <v>44844</v>
      </c>
      <c r="I16" s="57">
        <v>4.8657000000000004</v>
      </c>
      <c r="J16" s="20">
        <v>50968365.490000002</v>
      </c>
      <c r="K16" s="97">
        <f t="shared" si="0"/>
        <v>10475032.47014818</v>
      </c>
      <c r="L16" s="93">
        <v>2187887.77</v>
      </c>
      <c r="M16" s="19">
        <f t="shared" si="1"/>
        <v>449655.29522987438</v>
      </c>
    </row>
    <row r="17" spans="2:13" s="11" customFormat="1" ht="165" x14ac:dyDescent="0.25">
      <c r="B17" s="16">
        <v>9</v>
      </c>
      <c r="C17" s="65" t="s">
        <v>107</v>
      </c>
      <c r="D17" s="66" t="s">
        <v>91</v>
      </c>
      <c r="E17" s="18" t="s">
        <v>166</v>
      </c>
      <c r="F17" s="18" t="s">
        <v>365</v>
      </c>
      <c r="G17" s="9">
        <v>9</v>
      </c>
      <c r="H17" s="84">
        <v>44844</v>
      </c>
      <c r="I17" s="57">
        <v>4.8657000000000004</v>
      </c>
      <c r="J17" s="20">
        <v>88806776.939999998</v>
      </c>
      <c r="K17" s="97">
        <f t="shared" si="0"/>
        <v>18251593.180837288</v>
      </c>
      <c r="L17" s="93">
        <v>14728325.41</v>
      </c>
      <c r="M17" s="19">
        <f t="shared" si="1"/>
        <v>3026969.4822944282</v>
      </c>
    </row>
    <row r="18" spans="2:13" s="11" customFormat="1" ht="49.5" x14ac:dyDescent="0.25">
      <c r="B18" s="16">
        <v>10</v>
      </c>
      <c r="C18" s="65" t="s">
        <v>115</v>
      </c>
      <c r="D18" s="66" t="s">
        <v>145</v>
      </c>
      <c r="E18" s="18" t="s">
        <v>166</v>
      </c>
      <c r="F18" s="18" t="s">
        <v>2697</v>
      </c>
      <c r="G18" s="9">
        <v>62</v>
      </c>
      <c r="H18" s="84">
        <v>45342</v>
      </c>
      <c r="I18" s="57">
        <v>4.9767999999999999</v>
      </c>
      <c r="J18" s="20">
        <v>240582164.41999999</v>
      </c>
      <c r="K18" s="97">
        <f t="shared" si="0"/>
        <v>48340733.889246099</v>
      </c>
      <c r="L18" s="93">
        <v>0</v>
      </c>
      <c r="M18" s="19">
        <f t="shared" si="1"/>
        <v>0</v>
      </c>
    </row>
    <row r="19" spans="2:13" s="11" customFormat="1" ht="50.25" thickBot="1" x14ac:dyDescent="0.3">
      <c r="B19" s="16">
        <v>11</v>
      </c>
      <c r="C19" s="65" t="s">
        <v>120</v>
      </c>
      <c r="D19" s="66" t="s">
        <v>151</v>
      </c>
      <c r="E19" s="18" t="s">
        <v>166</v>
      </c>
      <c r="F19" s="18" t="s">
        <v>361</v>
      </c>
      <c r="G19" s="9">
        <v>262</v>
      </c>
      <c r="H19" s="84">
        <v>45562</v>
      </c>
      <c r="I19" s="57">
        <v>4.9774000000000003</v>
      </c>
      <c r="J19" s="20">
        <v>318893345.47000003</v>
      </c>
      <c r="K19" s="97">
        <f t="shared" si="0"/>
        <v>64068257.618435331</v>
      </c>
      <c r="L19" s="93">
        <v>0</v>
      </c>
      <c r="M19" s="19">
        <f t="shared" si="1"/>
        <v>0</v>
      </c>
    </row>
    <row r="20" spans="2:13" s="63" customFormat="1" ht="20.100000000000001" customHeight="1" thickBot="1" x14ac:dyDescent="0.3">
      <c r="B20" s="337"/>
      <c r="C20" s="338"/>
      <c r="D20" s="338"/>
      <c r="E20" s="338"/>
      <c r="F20" s="338"/>
      <c r="G20" s="338"/>
      <c r="H20" s="338"/>
      <c r="I20" s="339"/>
      <c r="J20" s="26">
        <f>SUM(J9:J19)</f>
        <v>2624502155.1000004</v>
      </c>
      <c r="K20" s="99">
        <f>SUM(K9:K19)</f>
        <v>536813834.63611102</v>
      </c>
      <c r="L20" s="95">
        <f>SUM(L9:L19)</f>
        <v>29317621.609999999</v>
      </c>
      <c r="M20" s="28">
        <f>SUM(M9:M19)</f>
        <v>6025365.6431756988</v>
      </c>
    </row>
    <row r="22" spans="2:13" ht="17.25" thickBot="1" x14ac:dyDescent="0.35"/>
    <row r="23" spans="2:13" s="63" customFormat="1" ht="20.100000000000001" customHeight="1" thickBot="1" x14ac:dyDescent="0.3">
      <c r="B23" s="326" t="s">
        <v>216</v>
      </c>
      <c r="C23" s="327"/>
      <c r="D23" s="327"/>
      <c r="E23" s="327"/>
      <c r="F23" s="327"/>
      <c r="G23" s="327"/>
      <c r="H23" s="327"/>
      <c r="I23" s="327"/>
      <c r="J23" s="327"/>
      <c r="K23" s="327"/>
      <c r="L23" s="327"/>
      <c r="M23" s="328"/>
    </row>
    <row r="24" spans="2:13" s="53" customFormat="1" ht="42" customHeight="1" x14ac:dyDescent="0.3">
      <c r="B24" s="329" t="s">
        <v>184</v>
      </c>
      <c r="C24" s="331" t="s">
        <v>208</v>
      </c>
      <c r="D24" s="331" t="s">
        <v>209</v>
      </c>
      <c r="E24" s="331" t="s">
        <v>179</v>
      </c>
      <c r="F24" s="331" t="s">
        <v>192</v>
      </c>
      <c r="G24" s="335" t="s">
        <v>180</v>
      </c>
      <c r="H24" s="336"/>
      <c r="I24" s="105" t="s">
        <v>213</v>
      </c>
      <c r="J24" s="333" t="s">
        <v>215</v>
      </c>
      <c r="K24" s="334"/>
      <c r="L24" s="340" t="s">
        <v>212</v>
      </c>
      <c r="M24" s="341"/>
    </row>
    <row r="25" spans="2:13" s="53" customFormat="1" ht="17.25" thickBot="1" x14ac:dyDescent="0.35">
      <c r="B25" s="330"/>
      <c r="C25" s="332"/>
      <c r="D25" s="332"/>
      <c r="E25" s="332"/>
      <c r="F25" s="332"/>
      <c r="G25" s="29" t="s">
        <v>182</v>
      </c>
      <c r="H25" s="29" t="s">
        <v>183</v>
      </c>
      <c r="I25" s="30" t="s">
        <v>214</v>
      </c>
      <c r="J25" s="29" t="s">
        <v>175</v>
      </c>
      <c r="K25" s="29" t="s">
        <v>176</v>
      </c>
      <c r="L25" s="91" t="s">
        <v>175</v>
      </c>
      <c r="M25" s="31" t="s">
        <v>176</v>
      </c>
    </row>
    <row r="26" spans="2:13" s="11" customFormat="1" ht="33" x14ac:dyDescent="0.25">
      <c r="B26" s="12">
        <v>1</v>
      </c>
      <c r="C26" s="65" t="s">
        <v>93</v>
      </c>
      <c r="D26" s="17" t="s">
        <v>76</v>
      </c>
      <c r="E26" s="18" t="s">
        <v>167</v>
      </c>
      <c r="F26" s="71" t="s">
        <v>352</v>
      </c>
      <c r="G26" s="9">
        <v>18</v>
      </c>
      <c r="H26" s="84">
        <v>45124</v>
      </c>
      <c r="I26" s="57">
        <v>4.9638</v>
      </c>
      <c r="J26" s="20">
        <v>361678933</v>
      </c>
      <c r="K26" s="96">
        <f t="shared" ref="K26:K36" si="2">J26/I26</f>
        <v>72863317.015189976</v>
      </c>
      <c r="L26" s="93">
        <v>0</v>
      </c>
      <c r="M26" s="15">
        <f>L26/I26</f>
        <v>0</v>
      </c>
    </row>
    <row r="27" spans="2:13" s="11" customFormat="1" ht="33" x14ac:dyDescent="0.25">
      <c r="B27" s="16">
        <v>2</v>
      </c>
      <c r="C27" s="65" t="s">
        <v>94</v>
      </c>
      <c r="D27" s="66" t="s">
        <v>77</v>
      </c>
      <c r="E27" s="18" t="s">
        <v>168</v>
      </c>
      <c r="F27" s="18" t="s">
        <v>2698</v>
      </c>
      <c r="G27" s="9">
        <v>19</v>
      </c>
      <c r="H27" s="84">
        <v>45124</v>
      </c>
      <c r="I27" s="57">
        <v>4.9638</v>
      </c>
      <c r="J27" s="20">
        <v>237777342</v>
      </c>
      <c r="K27" s="97">
        <f t="shared" si="2"/>
        <v>47902280.913816027</v>
      </c>
      <c r="L27" s="93">
        <v>0</v>
      </c>
      <c r="M27" s="19">
        <f t="shared" ref="M27:M36" si="3">L27/I27</f>
        <v>0</v>
      </c>
    </row>
    <row r="28" spans="2:13" s="11" customFormat="1" ht="33" x14ac:dyDescent="0.25">
      <c r="B28" s="16">
        <v>3</v>
      </c>
      <c r="C28" s="65" t="s">
        <v>95</v>
      </c>
      <c r="D28" s="66" t="s">
        <v>78</v>
      </c>
      <c r="E28" s="18" t="s">
        <v>169</v>
      </c>
      <c r="F28" s="18" t="s">
        <v>2699</v>
      </c>
      <c r="G28" s="9">
        <v>22</v>
      </c>
      <c r="H28" s="84">
        <v>45124</v>
      </c>
      <c r="I28" s="57">
        <v>4.9638</v>
      </c>
      <c r="J28" s="20">
        <v>64200499</v>
      </c>
      <c r="K28" s="97">
        <f t="shared" si="2"/>
        <v>12933740.07816592</v>
      </c>
      <c r="L28" s="93">
        <v>0</v>
      </c>
      <c r="M28" s="19">
        <f t="shared" si="3"/>
        <v>0</v>
      </c>
    </row>
    <row r="29" spans="2:13" s="11" customFormat="1" ht="33" x14ac:dyDescent="0.25">
      <c r="B29" s="16">
        <v>4</v>
      </c>
      <c r="C29" s="65" t="s">
        <v>96</v>
      </c>
      <c r="D29" s="17" t="s">
        <v>79</v>
      </c>
      <c r="E29" s="18" t="s">
        <v>170</v>
      </c>
      <c r="F29" s="18" t="s">
        <v>2700</v>
      </c>
      <c r="G29" s="9">
        <v>16</v>
      </c>
      <c r="H29" s="84">
        <v>45124</v>
      </c>
      <c r="I29" s="57">
        <v>4.9638</v>
      </c>
      <c r="J29" s="20">
        <v>265225791</v>
      </c>
      <c r="K29" s="97">
        <f t="shared" si="2"/>
        <v>53432005.922881663</v>
      </c>
      <c r="L29" s="93">
        <v>0</v>
      </c>
      <c r="M29" s="19">
        <f t="shared" si="3"/>
        <v>0</v>
      </c>
    </row>
    <row r="30" spans="2:13" s="11" customFormat="1" ht="33" x14ac:dyDescent="0.25">
      <c r="B30" s="16">
        <v>5</v>
      </c>
      <c r="C30" s="65" t="s">
        <v>97</v>
      </c>
      <c r="D30" s="66" t="s">
        <v>80</v>
      </c>
      <c r="E30" s="18" t="s">
        <v>171</v>
      </c>
      <c r="F30" s="18" t="s">
        <v>352</v>
      </c>
      <c r="G30" s="9">
        <v>21</v>
      </c>
      <c r="H30" s="84">
        <v>45124</v>
      </c>
      <c r="I30" s="57">
        <v>4.9638</v>
      </c>
      <c r="J30" s="20">
        <v>254086677</v>
      </c>
      <c r="K30" s="97">
        <f t="shared" si="2"/>
        <v>51187936.057053067</v>
      </c>
      <c r="L30" s="93">
        <v>0</v>
      </c>
      <c r="M30" s="19">
        <f t="shared" si="3"/>
        <v>0</v>
      </c>
    </row>
    <row r="31" spans="2:13" s="11" customFormat="1" ht="33" x14ac:dyDescent="0.25">
      <c r="B31" s="16">
        <v>6</v>
      </c>
      <c r="C31" s="65" t="s">
        <v>98</v>
      </c>
      <c r="D31" s="66" t="s">
        <v>81</v>
      </c>
      <c r="E31" s="18" t="s">
        <v>172</v>
      </c>
      <c r="F31" s="18" t="s">
        <v>353</v>
      </c>
      <c r="G31" s="9">
        <v>23</v>
      </c>
      <c r="H31" s="84">
        <v>45124</v>
      </c>
      <c r="I31" s="57">
        <v>4.9638</v>
      </c>
      <c r="J31" s="20">
        <v>349489528</v>
      </c>
      <c r="K31" s="97">
        <f t="shared" si="2"/>
        <v>70407657.036947504</v>
      </c>
      <c r="L31" s="93">
        <v>0</v>
      </c>
      <c r="M31" s="19">
        <f t="shared" si="3"/>
        <v>0</v>
      </c>
    </row>
    <row r="32" spans="2:13" s="11" customFormat="1" ht="49.5" x14ac:dyDescent="0.25">
      <c r="B32" s="16">
        <v>7</v>
      </c>
      <c r="C32" s="65" t="s">
        <v>99</v>
      </c>
      <c r="D32" s="66" t="s">
        <v>82</v>
      </c>
      <c r="E32" s="18" t="s">
        <v>173</v>
      </c>
      <c r="F32" s="18" t="s">
        <v>354</v>
      </c>
      <c r="G32" s="9">
        <v>17</v>
      </c>
      <c r="H32" s="84">
        <v>45124</v>
      </c>
      <c r="I32" s="57">
        <v>4.9638</v>
      </c>
      <c r="J32" s="20">
        <v>397523650</v>
      </c>
      <c r="K32" s="97">
        <f t="shared" si="2"/>
        <v>80084542.084693179</v>
      </c>
      <c r="L32" s="93">
        <v>0</v>
      </c>
      <c r="M32" s="19">
        <f t="shared" si="3"/>
        <v>0</v>
      </c>
    </row>
    <row r="33" spans="2:13" s="11" customFormat="1" ht="49.5" x14ac:dyDescent="0.25">
      <c r="B33" s="16">
        <v>8</v>
      </c>
      <c r="C33" s="69" t="s">
        <v>206</v>
      </c>
      <c r="D33" s="110" t="s">
        <v>83</v>
      </c>
      <c r="E33" s="71" t="s">
        <v>174</v>
      </c>
      <c r="F33" s="71" t="s">
        <v>354</v>
      </c>
      <c r="G33" s="72">
        <v>15</v>
      </c>
      <c r="H33" s="111">
        <v>45124</v>
      </c>
      <c r="I33" s="112">
        <v>4.9638</v>
      </c>
      <c r="J33" s="73">
        <v>400829168</v>
      </c>
      <c r="K33" s="97">
        <f t="shared" si="2"/>
        <v>80750466.980942026</v>
      </c>
      <c r="L33" s="93">
        <v>0</v>
      </c>
      <c r="M33" s="19">
        <f t="shared" si="3"/>
        <v>0</v>
      </c>
    </row>
    <row r="34" spans="2:13" s="11" customFormat="1" ht="33" x14ac:dyDescent="0.25">
      <c r="B34" s="16">
        <v>9</v>
      </c>
      <c r="C34" s="69" t="s">
        <v>127</v>
      </c>
      <c r="D34" s="70" t="s">
        <v>135</v>
      </c>
      <c r="E34" s="71" t="s">
        <v>197</v>
      </c>
      <c r="F34" s="71" t="s">
        <v>2701</v>
      </c>
      <c r="G34" s="72">
        <v>63</v>
      </c>
      <c r="H34" s="84">
        <v>45345</v>
      </c>
      <c r="I34" s="57">
        <v>4.9752999999999998</v>
      </c>
      <c r="J34" s="73">
        <v>1259374315.04</v>
      </c>
      <c r="K34" s="97">
        <f t="shared" si="2"/>
        <v>253125301.99987942</v>
      </c>
      <c r="L34" s="93">
        <v>0</v>
      </c>
      <c r="M34" s="19">
        <f t="shared" si="3"/>
        <v>0</v>
      </c>
    </row>
    <row r="35" spans="2:13" s="11" customFormat="1" ht="33" x14ac:dyDescent="0.25">
      <c r="B35" s="68">
        <v>10</v>
      </c>
      <c r="C35" s="65" t="s">
        <v>128</v>
      </c>
      <c r="D35" s="17" t="s">
        <v>136</v>
      </c>
      <c r="E35" s="18" t="s">
        <v>207</v>
      </c>
      <c r="F35" s="18" t="s">
        <v>353</v>
      </c>
      <c r="G35" s="9">
        <v>20</v>
      </c>
      <c r="H35" s="84">
        <v>45124</v>
      </c>
      <c r="I35" s="57">
        <v>4.9638</v>
      </c>
      <c r="J35" s="20">
        <v>831460401</v>
      </c>
      <c r="K35" s="103">
        <f t="shared" si="2"/>
        <v>167504815.06104195</v>
      </c>
      <c r="L35" s="101">
        <v>0</v>
      </c>
      <c r="M35" s="74">
        <f t="shared" si="3"/>
        <v>0</v>
      </c>
    </row>
    <row r="36" spans="2:13" s="11" customFormat="1" ht="50.25" thickBot="1" x14ac:dyDescent="0.3">
      <c r="B36" s="58">
        <v>11</v>
      </c>
      <c r="C36" s="75" t="s">
        <v>118</v>
      </c>
      <c r="D36" s="76" t="s">
        <v>149</v>
      </c>
      <c r="E36" s="59" t="s">
        <v>195</v>
      </c>
      <c r="F36" s="59" t="s">
        <v>353</v>
      </c>
      <c r="G36" s="60">
        <v>415</v>
      </c>
      <c r="H36" s="84">
        <v>45635</v>
      </c>
      <c r="I36" s="57">
        <v>4.9772999999999996</v>
      </c>
      <c r="J36" s="61">
        <v>25420469.719999999</v>
      </c>
      <c r="K36" s="104">
        <f t="shared" si="2"/>
        <v>5107280.9997388143</v>
      </c>
      <c r="L36" s="102">
        <v>0</v>
      </c>
      <c r="M36" s="62">
        <f t="shared" si="3"/>
        <v>0</v>
      </c>
    </row>
    <row r="37" spans="2:13" s="63" customFormat="1" ht="20.100000000000001" customHeight="1" thickBot="1" x14ac:dyDescent="0.3">
      <c r="B37" s="337"/>
      <c r="C37" s="338"/>
      <c r="D37" s="338"/>
      <c r="E37" s="338"/>
      <c r="F37" s="338"/>
      <c r="G37" s="338"/>
      <c r="H37" s="338"/>
      <c r="I37" s="339"/>
      <c r="J37" s="26">
        <f>SUM(J26:J36)</f>
        <v>4447066773.7600002</v>
      </c>
      <c r="K37" s="99">
        <f>SUM(K26:K36)</f>
        <v>895299344.15034962</v>
      </c>
      <c r="L37" s="95">
        <f>SUM(L26:L36)</f>
        <v>0</v>
      </c>
      <c r="M37" s="28">
        <f>SUM(M26:M36)</f>
        <v>0</v>
      </c>
    </row>
    <row r="39" spans="2:13" ht="17.25" thickBot="1" x14ac:dyDescent="0.35"/>
    <row r="40" spans="2:13" ht="20.100000000000001" customHeight="1" thickBot="1" x14ac:dyDescent="0.35">
      <c r="B40" s="326" t="s">
        <v>211</v>
      </c>
      <c r="C40" s="327"/>
      <c r="D40" s="327"/>
      <c r="E40" s="327"/>
      <c r="F40" s="327"/>
      <c r="G40" s="327"/>
      <c r="H40" s="327"/>
      <c r="I40" s="327"/>
      <c r="J40" s="327"/>
      <c r="K40" s="327"/>
      <c r="L40" s="327"/>
      <c r="M40" s="328"/>
    </row>
    <row r="41" spans="2:13" ht="42" customHeight="1" x14ac:dyDescent="0.3">
      <c r="B41" s="329" t="s">
        <v>184</v>
      </c>
      <c r="C41" s="331" t="s">
        <v>208</v>
      </c>
      <c r="D41" s="331" t="s">
        <v>209</v>
      </c>
      <c r="E41" s="331" t="s">
        <v>179</v>
      </c>
      <c r="F41" s="331" t="s">
        <v>192</v>
      </c>
      <c r="G41" s="335" t="s">
        <v>180</v>
      </c>
      <c r="H41" s="336"/>
      <c r="I41" s="105" t="s">
        <v>213</v>
      </c>
      <c r="J41" s="333" t="s">
        <v>215</v>
      </c>
      <c r="K41" s="334"/>
      <c r="L41" s="340" t="s">
        <v>212</v>
      </c>
      <c r="M41" s="341"/>
    </row>
    <row r="42" spans="2:13" s="11" customFormat="1" ht="17.25" thickBot="1" x14ac:dyDescent="0.3">
      <c r="B42" s="330"/>
      <c r="C42" s="332"/>
      <c r="D42" s="332"/>
      <c r="E42" s="332"/>
      <c r="F42" s="332"/>
      <c r="G42" s="29" t="s">
        <v>182</v>
      </c>
      <c r="H42" s="29" t="s">
        <v>183</v>
      </c>
      <c r="I42" s="30" t="s">
        <v>214</v>
      </c>
      <c r="J42" s="29" t="s">
        <v>175</v>
      </c>
      <c r="K42" s="29" t="s">
        <v>176</v>
      </c>
      <c r="L42" s="91" t="s">
        <v>175</v>
      </c>
      <c r="M42" s="31" t="s">
        <v>176</v>
      </c>
    </row>
    <row r="43" spans="2:13" s="11" customFormat="1" x14ac:dyDescent="0.25">
      <c r="B43" s="16">
        <v>1</v>
      </c>
      <c r="C43" s="65" t="s">
        <v>129</v>
      </c>
      <c r="D43" s="17" t="s">
        <v>143</v>
      </c>
      <c r="E43" s="18" t="s">
        <v>185</v>
      </c>
      <c r="F43" s="18" t="s">
        <v>2702</v>
      </c>
      <c r="G43" s="9">
        <v>36</v>
      </c>
      <c r="H43" s="84">
        <v>45314</v>
      </c>
      <c r="I43" s="57">
        <v>4.9752999999999998</v>
      </c>
      <c r="J43" s="20">
        <v>425609162.77999997</v>
      </c>
      <c r="K43" s="97">
        <f t="shared" ref="K43:K46" si="4">J43/I43</f>
        <v>85544422.000683367</v>
      </c>
      <c r="L43" s="93">
        <v>370899731.88999999</v>
      </c>
      <c r="M43" s="19">
        <f>L43/I43</f>
        <v>74548214.557916105</v>
      </c>
    </row>
    <row r="44" spans="2:13" s="11" customFormat="1" ht="49.5" x14ac:dyDescent="0.25">
      <c r="B44" s="16">
        <v>2</v>
      </c>
      <c r="C44" s="65" t="s">
        <v>130</v>
      </c>
      <c r="D44" s="17" t="s">
        <v>144</v>
      </c>
      <c r="E44" s="18" t="s">
        <v>185</v>
      </c>
      <c r="F44" s="18" t="s">
        <v>362</v>
      </c>
      <c r="G44" s="9">
        <v>37</v>
      </c>
      <c r="H44" s="84">
        <v>45314</v>
      </c>
      <c r="I44" s="57">
        <v>4.9752999999999998</v>
      </c>
      <c r="J44" s="20">
        <v>39993192.799999997</v>
      </c>
      <c r="K44" s="97">
        <f t="shared" si="4"/>
        <v>8038347.999115631</v>
      </c>
      <c r="L44" s="93">
        <v>11970948.99</v>
      </c>
      <c r="M44" s="19">
        <f t="shared" ref="M44:M46" si="5">L44/I44</f>
        <v>2406075.8125138185</v>
      </c>
    </row>
    <row r="45" spans="2:13" s="11" customFormat="1" ht="33" x14ac:dyDescent="0.25">
      <c r="B45" s="16">
        <v>3</v>
      </c>
      <c r="C45" s="65" t="s">
        <v>131</v>
      </c>
      <c r="D45" s="17" t="s">
        <v>147</v>
      </c>
      <c r="E45" s="18" t="s">
        <v>185</v>
      </c>
      <c r="F45" s="18" t="s">
        <v>363</v>
      </c>
      <c r="G45" s="9">
        <v>105</v>
      </c>
      <c r="H45" s="84">
        <v>45443</v>
      </c>
      <c r="I45" s="57">
        <v>4.9759000000000002</v>
      </c>
      <c r="J45" s="20">
        <v>33970205.579999998</v>
      </c>
      <c r="K45" s="97">
        <f t="shared" si="4"/>
        <v>6826947.0005426146</v>
      </c>
      <c r="L45" s="93">
        <v>0</v>
      </c>
      <c r="M45" s="19">
        <f t="shared" si="5"/>
        <v>0</v>
      </c>
    </row>
    <row r="46" spans="2:13" s="11" customFormat="1" ht="66.75" thickBot="1" x14ac:dyDescent="0.3">
      <c r="B46" s="21">
        <v>4</v>
      </c>
      <c r="C46" s="77" t="s">
        <v>132</v>
      </c>
      <c r="D46" s="23" t="s">
        <v>158</v>
      </c>
      <c r="E46" s="24" t="s">
        <v>185</v>
      </c>
      <c r="F46" s="24" t="s">
        <v>364</v>
      </c>
      <c r="G46" s="22">
        <v>263</v>
      </c>
      <c r="H46" s="84">
        <v>45562</v>
      </c>
      <c r="I46" s="57">
        <v>4.9774000000000003</v>
      </c>
      <c r="J46" s="34">
        <v>42131102.75</v>
      </c>
      <c r="K46" s="98">
        <f t="shared" si="4"/>
        <v>8464479.9995981827</v>
      </c>
      <c r="L46" s="93">
        <v>0</v>
      </c>
      <c r="M46" s="19">
        <f t="shared" si="5"/>
        <v>0</v>
      </c>
    </row>
    <row r="47" spans="2:13" s="63" customFormat="1" ht="20.100000000000001" customHeight="1" thickBot="1" x14ac:dyDescent="0.3">
      <c r="B47" s="337"/>
      <c r="C47" s="338"/>
      <c r="D47" s="338"/>
      <c r="E47" s="338"/>
      <c r="F47" s="338"/>
      <c r="G47" s="338"/>
      <c r="H47" s="338"/>
      <c r="I47" s="339"/>
      <c r="J47" s="26">
        <f>SUM(J43:J46)</f>
        <v>541703663.90999997</v>
      </c>
      <c r="K47" s="99">
        <f>SUM(K43:K46)</f>
        <v>108874196.9999398</v>
      </c>
      <c r="L47" s="95">
        <f>SUM(L43:L46)</f>
        <v>382870680.88</v>
      </c>
      <c r="M47" s="28">
        <f>SUM(M43:M46)</f>
        <v>76954290.370429918</v>
      </c>
    </row>
    <row r="48" spans="2:13" s="11" customFormat="1" x14ac:dyDescent="0.25">
      <c r="B48" s="78"/>
      <c r="C48" s="78"/>
      <c r="D48" s="79"/>
      <c r="E48" s="80"/>
      <c r="F48" s="80"/>
      <c r="G48" s="78"/>
      <c r="H48" s="78"/>
      <c r="I48" s="78"/>
      <c r="J48" s="81"/>
      <c r="K48" s="82"/>
      <c r="L48" s="81"/>
      <c r="M48" s="82"/>
    </row>
    <row r="49" spans="2:13" s="11" customFormat="1" x14ac:dyDescent="0.25">
      <c r="B49" s="78"/>
      <c r="C49" s="78"/>
      <c r="D49" s="79"/>
      <c r="E49" s="80"/>
      <c r="F49" s="80"/>
      <c r="G49" s="78"/>
      <c r="H49" s="78"/>
      <c r="I49" s="78"/>
      <c r="J49" s="81"/>
      <c r="K49" s="82"/>
      <c r="L49" s="81"/>
      <c r="M49" s="82"/>
    </row>
    <row r="50" spans="2:13" x14ac:dyDescent="0.3">
      <c r="K50" s="83"/>
      <c r="M50" s="83"/>
    </row>
  </sheetData>
  <protectedRanges>
    <protectedRange algorithmName="SHA-512" hashValue="kdB15gfjpvEMhqMkeH2fbF94YNcmin+S6RznIzD9cYMN4AEK6qEXlkS3ekb8Q3UN1bE3jA3OWKPhSfkEi9x9mA==" saltValue="ghp24D5IMU+2sIhQtyaHlQ==" spinCount="100000" sqref="F26:F36" name="Range3"/>
  </protectedRanges>
  <mergeCells count="31">
    <mergeCell ref="J41:K41"/>
    <mergeCell ref="G41:H41"/>
    <mergeCell ref="F24:F25"/>
    <mergeCell ref="F41:F42"/>
    <mergeCell ref="B40:M40"/>
    <mergeCell ref="B47:I47"/>
    <mergeCell ref="B37:I37"/>
    <mergeCell ref="L7:M7"/>
    <mergeCell ref="L24:M24"/>
    <mergeCell ref="L41:M41"/>
    <mergeCell ref="B24:B25"/>
    <mergeCell ref="C24:C25"/>
    <mergeCell ref="D24:D25"/>
    <mergeCell ref="B20:I20"/>
    <mergeCell ref="E24:E25"/>
    <mergeCell ref="J24:K24"/>
    <mergeCell ref="G24:H24"/>
    <mergeCell ref="B41:B42"/>
    <mergeCell ref="C41:C42"/>
    <mergeCell ref="D41:D42"/>
    <mergeCell ref="E41:E42"/>
    <mergeCell ref="B3:M3"/>
    <mergeCell ref="B6:M6"/>
    <mergeCell ref="B23:M23"/>
    <mergeCell ref="B7:B8"/>
    <mergeCell ref="C7:C8"/>
    <mergeCell ref="D7:D8"/>
    <mergeCell ref="E7:E8"/>
    <mergeCell ref="J7:K7"/>
    <mergeCell ref="G7:H7"/>
    <mergeCell ref="F7: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48E4E-6048-4A7C-9EC1-0C6A4AB60E25}">
  <dimension ref="B2:L74"/>
  <sheetViews>
    <sheetView topLeftCell="A58" workbookViewId="0"/>
  </sheetViews>
  <sheetFormatPr defaultColWidth="8.85546875" defaultRowHeight="16.5" x14ac:dyDescent="0.3"/>
  <cols>
    <col min="1" max="1" width="5.5703125" style="7" customWidth="1"/>
    <col min="2" max="2" width="5.5703125" style="10" customWidth="1"/>
    <col min="3" max="3" width="43.85546875" style="10" customWidth="1"/>
    <col min="4" max="5" width="32.85546875" style="7" customWidth="1"/>
    <col min="6" max="6" width="5.85546875" style="10" customWidth="1"/>
    <col min="7" max="7" width="10.85546875" style="10" customWidth="1"/>
    <col min="8" max="8" width="12.5703125" style="10" customWidth="1"/>
    <col min="9" max="12" width="15.85546875" style="7" customWidth="1"/>
    <col min="13" max="16384" width="8.85546875" style="7"/>
  </cols>
  <sheetData>
    <row r="2" spans="2:12" ht="17.25" thickBot="1" x14ac:dyDescent="0.35"/>
    <row r="3" spans="2:12" ht="20.100000000000001" customHeight="1" thickBot="1" x14ac:dyDescent="0.35">
      <c r="B3" s="323" t="s">
        <v>205</v>
      </c>
      <c r="C3" s="324"/>
      <c r="D3" s="324"/>
      <c r="E3" s="324"/>
      <c r="F3" s="324"/>
      <c r="G3" s="324"/>
      <c r="H3" s="324"/>
      <c r="I3" s="324"/>
      <c r="J3" s="324"/>
      <c r="K3" s="324"/>
      <c r="L3" s="325"/>
    </row>
    <row r="5" spans="2:12" ht="17.25" thickBot="1" x14ac:dyDescent="0.35"/>
    <row r="6" spans="2:12" ht="20.100000000000001" customHeight="1" thickBot="1" x14ac:dyDescent="0.35">
      <c r="B6" s="326" t="s">
        <v>177</v>
      </c>
      <c r="C6" s="327"/>
      <c r="D6" s="327"/>
      <c r="E6" s="327"/>
      <c r="F6" s="327"/>
      <c r="G6" s="327"/>
      <c r="H6" s="327"/>
      <c r="I6" s="327"/>
      <c r="J6" s="327"/>
      <c r="K6" s="327"/>
      <c r="L6" s="328"/>
    </row>
    <row r="7" spans="2:12" s="63" customFormat="1" ht="42" customHeight="1" x14ac:dyDescent="0.25">
      <c r="B7" s="329" t="s">
        <v>184</v>
      </c>
      <c r="C7" s="331" t="s">
        <v>178</v>
      </c>
      <c r="D7" s="331" t="s">
        <v>179</v>
      </c>
      <c r="E7" s="331" t="s">
        <v>192</v>
      </c>
      <c r="F7" s="335" t="s">
        <v>180</v>
      </c>
      <c r="G7" s="336"/>
      <c r="H7" s="105" t="s">
        <v>213</v>
      </c>
      <c r="I7" s="333" t="s">
        <v>215</v>
      </c>
      <c r="J7" s="340"/>
      <c r="K7" s="333" t="s">
        <v>212</v>
      </c>
      <c r="L7" s="341"/>
    </row>
    <row r="8" spans="2:12" s="32" customFormat="1" ht="21.95" customHeight="1" thickBot="1" x14ac:dyDescent="0.3">
      <c r="B8" s="330"/>
      <c r="C8" s="332"/>
      <c r="D8" s="332"/>
      <c r="E8" s="332"/>
      <c r="F8" s="29" t="s">
        <v>182</v>
      </c>
      <c r="G8" s="29" t="s">
        <v>183</v>
      </c>
      <c r="H8" s="30" t="s">
        <v>214</v>
      </c>
      <c r="I8" s="29" t="s">
        <v>175</v>
      </c>
      <c r="J8" s="30" t="s">
        <v>176</v>
      </c>
      <c r="K8" s="29" t="s">
        <v>175</v>
      </c>
      <c r="L8" s="31" t="s">
        <v>176</v>
      </c>
    </row>
    <row r="9" spans="2:12" s="11" customFormat="1" ht="33" x14ac:dyDescent="0.25">
      <c r="B9" s="12">
        <v>1</v>
      </c>
      <c r="C9" s="13" t="s">
        <v>219</v>
      </c>
      <c r="D9" s="14" t="s">
        <v>220</v>
      </c>
      <c r="E9" s="14" t="s">
        <v>242</v>
      </c>
      <c r="F9" s="8">
        <v>10</v>
      </c>
      <c r="G9" s="85">
        <v>45087</v>
      </c>
      <c r="H9" s="56">
        <v>4.9188999999999998</v>
      </c>
      <c r="I9" s="33">
        <v>45168571.049999997</v>
      </c>
      <c r="J9" s="87">
        <f>I9/H9</f>
        <v>9182656.9049990848</v>
      </c>
      <c r="K9" s="33">
        <v>7000000</v>
      </c>
      <c r="L9" s="15">
        <f>K9/H9</f>
        <v>1423082.3964707558</v>
      </c>
    </row>
    <row r="10" spans="2:12" s="11" customFormat="1" ht="49.5" x14ac:dyDescent="0.25">
      <c r="B10" s="16">
        <v>2</v>
      </c>
      <c r="C10" s="17" t="s">
        <v>240</v>
      </c>
      <c r="D10" s="18" t="s">
        <v>220</v>
      </c>
      <c r="E10" s="18" t="s">
        <v>243</v>
      </c>
      <c r="F10" s="9">
        <v>11</v>
      </c>
      <c r="G10" s="84">
        <v>45087</v>
      </c>
      <c r="H10" s="57">
        <v>4.9188999999999998</v>
      </c>
      <c r="I10" s="20">
        <v>126273755.01000001</v>
      </c>
      <c r="J10" s="88">
        <f t="shared" ref="J10:J73" si="0">I10/H10</f>
        <v>25671136.841570273</v>
      </c>
      <c r="K10" s="20">
        <v>0</v>
      </c>
      <c r="L10" s="19">
        <v>0</v>
      </c>
    </row>
    <row r="11" spans="2:12" s="11" customFormat="1" ht="115.5" x14ac:dyDescent="0.25">
      <c r="B11" s="16">
        <v>3</v>
      </c>
      <c r="C11" s="17" t="s">
        <v>241</v>
      </c>
      <c r="D11" s="18" t="s">
        <v>220</v>
      </c>
      <c r="E11" s="18" t="s">
        <v>244</v>
      </c>
      <c r="F11" s="9">
        <v>12</v>
      </c>
      <c r="G11" s="84">
        <v>45087</v>
      </c>
      <c r="H11" s="57">
        <v>4.9188999999999998</v>
      </c>
      <c r="I11" s="20">
        <v>55213947.229999997</v>
      </c>
      <c r="J11" s="88">
        <f t="shared" si="0"/>
        <v>11224856.620382605</v>
      </c>
      <c r="K11" s="20">
        <v>0</v>
      </c>
      <c r="L11" s="19">
        <v>0</v>
      </c>
    </row>
    <row r="12" spans="2:12" s="11" customFormat="1" ht="33" x14ac:dyDescent="0.25">
      <c r="B12" s="16">
        <v>4</v>
      </c>
      <c r="C12" s="17" t="s">
        <v>245</v>
      </c>
      <c r="D12" s="18" t="s">
        <v>220</v>
      </c>
      <c r="E12" s="18" t="s">
        <v>246</v>
      </c>
      <c r="F12" s="9">
        <v>13</v>
      </c>
      <c r="G12" s="84">
        <v>45092</v>
      </c>
      <c r="H12" s="57">
        <v>4.9188999999999998</v>
      </c>
      <c r="I12" s="20">
        <v>60621984.369999997</v>
      </c>
      <c r="J12" s="88">
        <f t="shared" si="0"/>
        <v>12324296.97086747</v>
      </c>
      <c r="K12" s="20">
        <v>10000000</v>
      </c>
      <c r="L12" s="19">
        <f>K12/H12</f>
        <v>2032974.8521010797</v>
      </c>
    </row>
    <row r="13" spans="2:12" s="11" customFormat="1" ht="49.5" x14ac:dyDescent="0.25">
      <c r="B13" s="16">
        <v>5</v>
      </c>
      <c r="C13" s="17" t="s">
        <v>221</v>
      </c>
      <c r="D13" s="18" t="s">
        <v>220</v>
      </c>
      <c r="E13" s="18" t="s">
        <v>247</v>
      </c>
      <c r="F13" s="9">
        <v>14</v>
      </c>
      <c r="G13" s="84">
        <v>45106</v>
      </c>
      <c r="H13" s="57">
        <v>4.9188999999999998</v>
      </c>
      <c r="I13" s="20">
        <v>30830571.43</v>
      </c>
      <c r="J13" s="88">
        <f t="shared" si="0"/>
        <v>6267777.6393096019</v>
      </c>
      <c r="K13" s="20">
        <v>0</v>
      </c>
      <c r="L13" s="19">
        <v>0</v>
      </c>
    </row>
    <row r="14" spans="2:12" s="11" customFormat="1" ht="82.5" x14ac:dyDescent="0.25">
      <c r="B14" s="16">
        <v>6</v>
      </c>
      <c r="C14" s="17" t="s">
        <v>222</v>
      </c>
      <c r="D14" s="18" t="s">
        <v>255</v>
      </c>
      <c r="E14" s="18" t="s">
        <v>248</v>
      </c>
      <c r="F14" s="9">
        <v>24</v>
      </c>
      <c r="G14" s="84">
        <v>45141</v>
      </c>
      <c r="H14" s="57">
        <v>4.9188999999999998</v>
      </c>
      <c r="I14" s="20">
        <v>31499799.629999999</v>
      </c>
      <c r="J14" s="88">
        <f t="shared" si="0"/>
        <v>6403830.0494012889</v>
      </c>
      <c r="K14" s="20">
        <v>0</v>
      </c>
      <c r="L14" s="19">
        <v>0</v>
      </c>
    </row>
    <row r="15" spans="2:12" s="11" customFormat="1" ht="49.5" x14ac:dyDescent="0.25">
      <c r="B15" s="16">
        <v>7</v>
      </c>
      <c r="C15" s="17" t="s">
        <v>223</v>
      </c>
      <c r="D15" s="18" t="s">
        <v>256</v>
      </c>
      <c r="E15" s="107" t="s">
        <v>249</v>
      </c>
      <c r="F15" s="9">
        <v>26</v>
      </c>
      <c r="G15" s="84">
        <v>45168</v>
      </c>
      <c r="H15" s="57">
        <v>4.9188999999999998</v>
      </c>
      <c r="I15" s="20">
        <v>50578291.159999996</v>
      </c>
      <c r="J15" s="88">
        <f t="shared" si="0"/>
        <v>10282439.399052633</v>
      </c>
      <c r="K15" s="20">
        <v>0</v>
      </c>
      <c r="L15" s="19">
        <v>0</v>
      </c>
    </row>
    <row r="16" spans="2:12" s="11" customFormat="1" ht="33" x14ac:dyDescent="0.25">
      <c r="B16" s="16">
        <v>8</v>
      </c>
      <c r="C16" s="17" t="s">
        <v>250</v>
      </c>
      <c r="D16" s="18" t="s">
        <v>259</v>
      </c>
      <c r="E16" s="18" t="s">
        <v>251</v>
      </c>
      <c r="F16" s="9">
        <v>25</v>
      </c>
      <c r="G16" s="84">
        <v>45168</v>
      </c>
      <c r="H16" s="57">
        <v>4.9188999999999998</v>
      </c>
      <c r="I16" s="20">
        <v>30647534.140000001</v>
      </c>
      <c r="J16" s="88">
        <f t="shared" si="0"/>
        <v>6230566.6185529288</v>
      </c>
      <c r="K16" s="20">
        <v>0</v>
      </c>
      <c r="L16" s="19">
        <v>0</v>
      </c>
    </row>
    <row r="17" spans="2:12" s="11" customFormat="1" ht="66" x14ac:dyDescent="0.25">
      <c r="B17" s="16">
        <v>9</v>
      </c>
      <c r="C17" s="17" t="s">
        <v>252</v>
      </c>
      <c r="D17" s="18" t="s">
        <v>259</v>
      </c>
      <c r="E17" s="107" t="s">
        <v>299</v>
      </c>
      <c r="F17" s="9">
        <v>35</v>
      </c>
      <c r="G17" s="84">
        <v>45258</v>
      </c>
      <c r="H17" s="57">
        <v>4.9493</v>
      </c>
      <c r="I17" s="20">
        <v>37805230.210000001</v>
      </c>
      <c r="J17" s="88">
        <f t="shared" si="0"/>
        <v>7638500.4364253534</v>
      </c>
      <c r="K17" s="20">
        <v>0</v>
      </c>
      <c r="L17" s="19">
        <v>0</v>
      </c>
    </row>
    <row r="18" spans="2:12" s="11" customFormat="1" ht="33" x14ac:dyDescent="0.25">
      <c r="B18" s="16">
        <v>10</v>
      </c>
      <c r="C18" s="17" t="s">
        <v>253</v>
      </c>
      <c r="D18" s="18" t="s">
        <v>259</v>
      </c>
      <c r="E18" s="18" t="s">
        <v>254</v>
      </c>
      <c r="F18" s="9">
        <v>29</v>
      </c>
      <c r="G18" s="84">
        <v>45258</v>
      </c>
      <c r="H18" s="57">
        <v>4.9493</v>
      </c>
      <c r="I18" s="20">
        <v>34451068.649999999</v>
      </c>
      <c r="J18" s="88">
        <f t="shared" si="0"/>
        <v>6960796.2035035258</v>
      </c>
      <c r="K18" s="109">
        <v>0</v>
      </c>
      <c r="L18" s="19">
        <v>0</v>
      </c>
    </row>
    <row r="19" spans="2:12" s="11" customFormat="1" ht="115.5" x14ac:dyDescent="0.25">
      <c r="B19" s="16">
        <v>11</v>
      </c>
      <c r="C19" s="17" t="s">
        <v>224</v>
      </c>
      <c r="D19" s="18" t="s">
        <v>225</v>
      </c>
      <c r="E19" s="107" t="s">
        <v>300</v>
      </c>
      <c r="F19" s="9">
        <v>32</v>
      </c>
      <c r="G19" s="84">
        <v>45258</v>
      </c>
      <c r="H19" s="57">
        <v>4.9198000000000004</v>
      </c>
      <c r="I19" s="20">
        <v>36495385.840000004</v>
      </c>
      <c r="J19" s="88">
        <f t="shared" si="0"/>
        <v>7418062.8968657264</v>
      </c>
      <c r="K19" s="20">
        <v>754354.1</v>
      </c>
      <c r="L19" s="19">
        <f>K19/H19</f>
        <v>153330.23700150411</v>
      </c>
    </row>
    <row r="20" spans="2:12" s="11" customFormat="1" ht="49.5" x14ac:dyDescent="0.25">
      <c r="B20" s="16">
        <v>12</v>
      </c>
      <c r="C20" s="17" t="s">
        <v>257</v>
      </c>
      <c r="D20" s="18" t="s">
        <v>225</v>
      </c>
      <c r="E20" s="18" t="s">
        <v>258</v>
      </c>
      <c r="F20" s="9">
        <v>28</v>
      </c>
      <c r="G20" s="84">
        <v>45258</v>
      </c>
      <c r="H20" s="57">
        <v>4.9198000000000004</v>
      </c>
      <c r="I20" s="20">
        <v>37471987.380000003</v>
      </c>
      <c r="J20" s="88">
        <f t="shared" si="0"/>
        <v>7616567.214114395</v>
      </c>
      <c r="K20" s="20">
        <v>22272254.780000001</v>
      </c>
      <c r="L20" s="19">
        <f>K20/H20</f>
        <v>4527065.0798812956</v>
      </c>
    </row>
    <row r="21" spans="2:12" s="11" customFormat="1" ht="33" x14ac:dyDescent="0.25">
      <c r="B21" s="16">
        <v>13</v>
      </c>
      <c r="C21" s="17" t="s">
        <v>260</v>
      </c>
      <c r="D21" s="18" t="s">
        <v>262</v>
      </c>
      <c r="E21" s="107" t="s">
        <v>301</v>
      </c>
      <c r="F21" s="9">
        <v>33</v>
      </c>
      <c r="G21" s="84">
        <v>45258</v>
      </c>
      <c r="H21" s="57">
        <v>4.9198000000000004</v>
      </c>
      <c r="I21" s="20">
        <v>86805080.569999993</v>
      </c>
      <c r="J21" s="88">
        <f t="shared" si="0"/>
        <v>17644026.29578438</v>
      </c>
      <c r="K21" s="20">
        <v>0</v>
      </c>
      <c r="L21" s="19">
        <v>0</v>
      </c>
    </row>
    <row r="22" spans="2:12" s="11" customFormat="1" ht="99" x14ac:dyDescent="0.25">
      <c r="B22" s="16">
        <v>14</v>
      </c>
      <c r="C22" s="17" t="s">
        <v>261</v>
      </c>
      <c r="D22" s="18" t="s">
        <v>225</v>
      </c>
      <c r="E22" s="107" t="s">
        <v>263</v>
      </c>
      <c r="F22" s="9">
        <v>27</v>
      </c>
      <c r="G22" s="84">
        <v>45258</v>
      </c>
      <c r="H22" s="57">
        <v>4.9198000000000004</v>
      </c>
      <c r="I22" s="20">
        <v>81515802.739999995</v>
      </c>
      <c r="J22" s="88">
        <f t="shared" si="0"/>
        <v>16568926.123013128</v>
      </c>
      <c r="K22" s="20">
        <v>874880.16</v>
      </c>
      <c r="L22" s="19">
        <f>K22/H22</f>
        <v>177828.3995284361</v>
      </c>
    </row>
    <row r="23" spans="2:12" s="11" customFormat="1" ht="49.5" x14ac:dyDescent="0.25">
      <c r="B23" s="16">
        <v>15</v>
      </c>
      <c r="C23" s="17" t="s">
        <v>264</v>
      </c>
      <c r="D23" s="18" t="s">
        <v>255</v>
      </c>
      <c r="E23" s="107" t="s">
        <v>302</v>
      </c>
      <c r="F23" s="9">
        <v>34</v>
      </c>
      <c r="G23" s="84">
        <v>45258</v>
      </c>
      <c r="H23" s="57">
        <v>4.9198000000000004</v>
      </c>
      <c r="I23" s="20">
        <v>34667270.799999997</v>
      </c>
      <c r="J23" s="88">
        <f t="shared" si="0"/>
        <v>7046479.6942965146</v>
      </c>
      <c r="K23" s="20">
        <v>0</v>
      </c>
      <c r="L23" s="19">
        <v>0</v>
      </c>
    </row>
    <row r="24" spans="2:12" s="11" customFormat="1" ht="66" x14ac:dyDescent="0.25">
      <c r="B24" s="16">
        <v>16</v>
      </c>
      <c r="C24" s="17" t="s">
        <v>265</v>
      </c>
      <c r="D24" s="18" t="s">
        <v>226</v>
      </c>
      <c r="E24" s="107" t="s">
        <v>266</v>
      </c>
      <c r="F24" s="9">
        <v>31</v>
      </c>
      <c r="G24" s="84">
        <v>45258</v>
      </c>
      <c r="H24" s="57">
        <v>4.9482999999999997</v>
      </c>
      <c r="I24" s="20">
        <v>56752788.109999999</v>
      </c>
      <c r="J24" s="88">
        <f t="shared" si="0"/>
        <v>11469148.61871754</v>
      </c>
      <c r="K24" s="20">
        <v>207933.2</v>
      </c>
      <c r="L24" s="19">
        <f>K24/H24</f>
        <v>42021.138572843207</v>
      </c>
    </row>
    <row r="25" spans="2:12" s="11" customFormat="1" ht="33" x14ac:dyDescent="0.25">
      <c r="B25" s="16">
        <v>17</v>
      </c>
      <c r="C25" s="17" t="s">
        <v>227</v>
      </c>
      <c r="D25" s="18" t="s">
        <v>226</v>
      </c>
      <c r="E25" s="107" t="s">
        <v>267</v>
      </c>
      <c r="F25" s="9">
        <v>30</v>
      </c>
      <c r="G25" s="84">
        <v>45258</v>
      </c>
      <c r="H25" s="57">
        <v>4.9482999999999997</v>
      </c>
      <c r="I25" s="20">
        <v>33415608.789999999</v>
      </c>
      <c r="J25" s="88">
        <f t="shared" si="0"/>
        <v>6752947.2323828386</v>
      </c>
      <c r="K25" s="20">
        <v>10304076.810000001</v>
      </c>
      <c r="L25" s="19">
        <f>K25/H25</f>
        <v>2082346.8282036257</v>
      </c>
    </row>
    <row r="26" spans="2:12" s="11" customFormat="1" ht="49.5" x14ac:dyDescent="0.25">
      <c r="B26" s="16">
        <v>18</v>
      </c>
      <c r="C26" s="17" t="s">
        <v>268</v>
      </c>
      <c r="D26" s="18" t="s">
        <v>255</v>
      </c>
      <c r="E26" s="107" t="s">
        <v>269</v>
      </c>
      <c r="F26" s="9">
        <v>40</v>
      </c>
      <c r="G26" s="84">
        <v>45336</v>
      </c>
      <c r="H26" s="57">
        <v>4.9482999999999997</v>
      </c>
      <c r="I26" s="20">
        <v>33048991.379999999</v>
      </c>
      <c r="J26" s="88">
        <f t="shared" si="0"/>
        <v>6678857.6642483277</v>
      </c>
      <c r="K26" s="20">
        <v>0</v>
      </c>
      <c r="L26" s="19">
        <v>0</v>
      </c>
    </row>
    <row r="27" spans="2:12" s="11" customFormat="1" ht="33" x14ac:dyDescent="0.25">
      <c r="B27" s="16">
        <v>19</v>
      </c>
      <c r="C27" s="17" t="s">
        <v>270</v>
      </c>
      <c r="D27" s="18" t="s">
        <v>262</v>
      </c>
      <c r="E27" s="107" t="s">
        <v>271</v>
      </c>
      <c r="F27" s="9">
        <v>41</v>
      </c>
      <c r="G27" s="84">
        <v>45336</v>
      </c>
      <c r="H27" s="57">
        <v>4.9482999999999997</v>
      </c>
      <c r="I27" s="20">
        <v>27578633.690000001</v>
      </c>
      <c r="J27" s="88">
        <f t="shared" si="0"/>
        <v>5573355.2310894653</v>
      </c>
      <c r="K27" s="20">
        <v>0</v>
      </c>
      <c r="L27" s="19">
        <v>0</v>
      </c>
    </row>
    <row r="28" spans="2:12" s="11" customFormat="1" ht="49.5" x14ac:dyDescent="0.25">
      <c r="B28" s="16">
        <v>20</v>
      </c>
      <c r="C28" s="17" t="s">
        <v>272</v>
      </c>
      <c r="D28" s="18" t="s">
        <v>226</v>
      </c>
      <c r="E28" s="107" t="s">
        <v>303</v>
      </c>
      <c r="F28" s="9">
        <v>42</v>
      </c>
      <c r="G28" s="84">
        <v>45336</v>
      </c>
      <c r="H28" s="57">
        <v>4.9482999999999997</v>
      </c>
      <c r="I28" s="20">
        <v>165690664.56</v>
      </c>
      <c r="J28" s="88">
        <f t="shared" si="0"/>
        <v>33484361.206879131</v>
      </c>
      <c r="K28" s="20">
        <v>335843.6</v>
      </c>
      <c r="L28" s="19">
        <f>K28/H28</f>
        <v>67870.500980134588</v>
      </c>
    </row>
    <row r="29" spans="2:12" s="11" customFormat="1" ht="49.5" x14ac:dyDescent="0.25">
      <c r="B29" s="16">
        <v>21</v>
      </c>
      <c r="C29" s="17" t="s">
        <v>273</v>
      </c>
      <c r="D29" s="18" t="s">
        <v>226</v>
      </c>
      <c r="E29" s="107" t="s">
        <v>304</v>
      </c>
      <c r="F29" s="9">
        <v>43</v>
      </c>
      <c r="G29" s="84">
        <v>45336</v>
      </c>
      <c r="H29" s="57">
        <v>4.9482999999999997</v>
      </c>
      <c r="I29" s="20">
        <v>172787772.59999999</v>
      </c>
      <c r="J29" s="88">
        <f t="shared" si="0"/>
        <v>34918612.978194535</v>
      </c>
      <c r="K29" s="20">
        <v>330539.61</v>
      </c>
      <c r="L29" s="19">
        <f>K29/H29</f>
        <v>66798.619727987389</v>
      </c>
    </row>
    <row r="30" spans="2:12" s="11" customFormat="1" ht="99" x14ac:dyDescent="0.25">
      <c r="B30" s="16">
        <v>22</v>
      </c>
      <c r="C30" s="17" t="s">
        <v>274</v>
      </c>
      <c r="D30" s="18" t="s">
        <v>259</v>
      </c>
      <c r="E30" s="107" t="s">
        <v>305</v>
      </c>
      <c r="F30" s="9">
        <v>44</v>
      </c>
      <c r="G30" s="84">
        <v>45336</v>
      </c>
      <c r="H30" s="57">
        <v>4.9390000000000001</v>
      </c>
      <c r="I30" s="20">
        <v>57739311.130000003</v>
      </c>
      <c r="J30" s="88">
        <f t="shared" si="0"/>
        <v>11690486.157116825</v>
      </c>
      <c r="K30" s="20">
        <v>0</v>
      </c>
      <c r="L30" s="19">
        <v>0</v>
      </c>
    </row>
    <row r="31" spans="2:12" s="11" customFormat="1" ht="346.5" x14ac:dyDescent="0.25">
      <c r="B31" s="16">
        <v>23</v>
      </c>
      <c r="C31" s="17" t="s">
        <v>275</v>
      </c>
      <c r="D31" s="18" t="s">
        <v>226</v>
      </c>
      <c r="E31" s="107" t="s">
        <v>306</v>
      </c>
      <c r="F31" s="9">
        <v>45</v>
      </c>
      <c r="G31" s="84">
        <v>45336</v>
      </c>
      <c r="H31" s="57">
        <v>4.9390000000000001</v>
      </c>
      <c r="I31" s="20">
        <v>211856760.22</v>
      </c>
      <c r="J31" s="88">
        <f t="shared" si="0"/>
        <v>42894666.981170274</v>
      </c>
      <c r="K31" s="20">
        <v>183394.81</v>
      </c>
      <c r="L31" s="19">
        <f>K31/H31</f>
        <v>37131.972059121275</v>
      </c>
    </row>
    <row r="32" spans="2:12" s="11" customFormat="1" ht="49.5" x14ac:dyDescent="0.25">
      <c r="B32" s="16">
        <v>24</v>
      </c>
      <c r="C32" s="17" t="s">
        <v>276</v>
      </c>
      <c r="D32" s="18" t="s">
        <v>262</v>
      </c>
      <c r="E32" s="107" t="s">
        <v>307</v>
      </c>
      <c r="F32" s="9">
        <v>46</v>
      </c>
      <c r="G32" s="84">
        <v>45336</v>
      </c>
      <c r="H32" s="57">
        <v>4.9630000000000001</v>
      </c>
      <c r="I32" s="20">
        <v>150525658.08000001</v>
      </c>
      <c r="J32" s="88">
        <f t="shared" si="0"/>
        <v>30329570.437235545</v>
      </c>
      <c r="K32" s="20">
        <v>0</v>
      </c>
      <c r="L32" s="19">
        <v>0</v>
      </c>
    </row>
    <row r="33" spans="2:12" s="11" customFormat="1" ht="33" x14ac:dyDescent="0.25">
      <c r="B33" s="16">
        <v>25</v>
      </c>
      <c r="C33" s="17" t="s">
        <v>277</v>
      </c>
      <c r="D33" s="18" t="s">
        <v>259</v>
      </c>
      <c r="E33" s="107" t="s">
        <v>278</v>
      </c>
      <c r="F33" s="9">
        <v>47</v>
      </c>
      <c r="G33" s="84">
        <v>45336</v>
      </c>
      <c r="H33" s="57">
        <v>4.9630000000000001</v>
      </c>
      <c r="I33" s="20">
        <v>67401987.340000004</v>
      </c>
      <c r="J33" s="88">
        <f t="shared" si="0"/>
        <v>13580896.099133588</v>
      </c>
      <c r="K33" s="20">
        <v>0</v>
      </c>
      <c r="L33" s="19">
        <v>0</v>
      </c>
    </row>
    <row r="34" spans="2:12" s="11" customFormat="1" ht="49.5" x14ac:dyDescent="0.25">
      <c r="B34" s="16">
        <v>26</v>
      </c>
      <c r="C34" s="17" t="s">
        <v>279</v>
      </c>
      <c r="D34" s="18" t="s">
        <v>220</v>
      </c>
      <c r="E34" s="107" t="s">
        <v>280</v>
      </c>
      <c r="F34" s="9">
        <v>48</v>
      </c>
      <c r="G34" s="84">
        <v>45336</v>
      </c>
      <c r="H34" s="57">
        <v>4.9630000000000001</v>
      </c>
      <c r="I34" s="20">
        <v>76836020.790000007</v>
      </c>
      <c r="J34" s="88">
        <f t="shared" si="0"/>
        <v>15481769.250453357</v>
      </c>
      <c r="K34" s="20">
        <v>0</v>
      </c>
      <c r="L34" s="19">
        <v>0</v>
      </c>
    </row>
    <row r="35" spans="2:12" s="11" customFormat="1" ht="82.5" x14ac:dyDescent="0.25">
      <c r="B35" s="16">
        <v>27</v>
      </c>
      <c r="C35" s="17" t="s">
        <v>228</v>
      </c>
      <c r="D35" s="18" t="s">
        <v>256</v>
      </c>
      <c r="E35" s="107" t="s">
        <v>281</v>
      </c>
      <c r="F35" s="9">
        <v>49</v>
      </c>
      <c r="G35" s="84">
        <v>45336</v>
      </c>
      <c r="H35" s="57">
        <v>4.9638</v>
      </c>
      <c r="I35" s="20">
        <v>131870378.72</v>
      </c>
      <c r="J35" s="88">
        <f t="shared" si="0"/>
        <v>26566416.600185342</v>
      </c>
      <c r="K35" s="20">
        <v>0</v>
      </c>
      <c r="L35" s="19">
        <v>0</v>
      </c>
    </row>
    <row r="36" spans="2:12" s="11" customFormat="1" ht="66" x14ac:dyDescent="0.25">
      <c r="B36" s="16">
        <v>28</v>
      </c>
      <c r="C36" s="17" t="s">
        <v>282</v>
      </c>
      <c r="D36" s="18" t="s">
        <v>262</v>
      </c>
      <c r="E36" s="107" t="s">
        <v>285</v>
      </c>
      <c r="F36" s="9">
        <v>50</v>
      </c>
      <c r="G36" s="84">
        <v>45336</v>
      </c>
      <c r="H36" s="57">
        <v>4.9638</v>
      </c>
      <c r="I36" s="20">
        <v>184153238.97999999</v>
      </c>
      <c r="J36" s="88">
        <f t="shared" si="0"/>
        <v>37099246.339497961</v>
      </c>
      <c r="K36" s="20">
        <v>0</v>
      </c>
      <c r="L36" s="19">
        <v>0</v>
      </c>
    </row>
    <row r="37" spans="2:12" s="11" customFormat="1" ht="66" x14ac:dyDescent="0.25">
      <c r="B37" s="16">
        <v>29</v>
      </c>
      <c r="C37" s="17" t="s">
        <v>283</v>
      </c>
      <c r="D37" s="18" t="s">
        <v>262</v>
      </c>
      <c r="E37" s="107" t="s">
        <v>286</v>
      </c>
      <c r="F37" s="9">
        <v>51</v>
      </c>
      <c r="G37" s="84">
        <v>45336</v>
      </c>
      <c r="H37" s="57">
        <v>4.9638</v>
      </c>
      <c r="I37" s="20">
        <v>178295015.33000001</v>
      </c>
      <c r="J37" s="88">
        <f t="shared" si="0"/>
        <v>35919057.038962089</v>
      </c>
      <c r="K37" s="20">
        <v>0</v>
      </c>
      <c r="L37" s="19">
        <v>0</v>
      </c>
    </row>
    <row r="38" spans="2:12" s="11" customFormat="1" ht="66" x14ac:dyDescent="0.25">
      <c r="B38" s="16">
        <v>30</v>
      </c>
      <c r="C38" s="17" t="s">
        <v>284</v>
      </c>
      <c r="D38" s="18" t="s">
        <v>262</v>
      </c>
      <c r="E38" s="107" t="s">
        <v>287</v>
      </c>
      <c r="F38" s="9">
        <v>52</v>
      </c>
      <c r="G38" s="84">
        <v>45336</v>
      </c>
      <c r="H38" s="57">
        <v>4.9638</v>
      </c>
      <c r="I38" s="20">
        <v>158122227.68000001</v>
      </c>
      <c r="J38" s="88">
        <f t="shared" si="0"/>
        <v>31855076.288327493</v>
      </c>
      <c r="K38" s="20">
        <v>0</v>
      </c>
      <c r="L38" s="19">
        <v>0</v>
      </c>
    </row>
    <row r="39" spans="2:12" s="11" customFormat="1" ht="82.5" x14ac:dyDescent="0.25">
      <c r="B39" s="16">
        <v>31</v>
      </c>
      <c r="C39" s="17" t="s">
        <v>288</v>
      </c>
      <c r="D39" s="18" t="s">
        <v>255</v>
      </c>
      <c r="E39" s="107" t="s">
        <v>308</v>
      </c>
      <c r="F39" s="9">
        <v>53</v>
      </c>
      <c r="G39" s="84">
        <v>45336</v>
      </c>
      <c r="H39" s="57">
        <v>4.9638</v>
      </c>
      <c r="I39" s="20">
        <v>106736107.68000001</v>
      </c>
      <c r="J39" s="88">
        <f t="shared" si="0"/>
        <v>21502902.550465371</v>
      </c>
      <c r="K39" s="20">
        <v>0</v>
      </c>
      <c r="L39" s="19">
        <v>0</v>
      </c>
    </row>
    <row r="40" spans="2:12" s="11" customFormat="1" ht="66" x14ac:dyDescent="0.25">
      <c r="B40" s="16">
        <v>32</v>
      </c>
      <c r="C40" s="17" t="s">
        <v>289</v>
      </c>
      <c r="D40" s="18" t="s">
        <v>226</v>
      </c>
      <c r="E40" s="107" t="s">
        <v>309</v>
      </c>
      <c r="F40" s="9">
        <v>54</v>
      </c>
      <c r="G40" s="84">
        <v>45336</v>
      </c>
      <c r="H40" s="57">
        <v>4.9638</v>
      </c>
      <c r="I40" s="20">
        <v>54659623.189999998</v>
      </c>
      <c r="J40" s="88">
        <f t="shared" si="0"/>
        <v>11011648.976590514</v>
      </c>
      <c r="K40" s="20">
        <v>538319.53</v>
      </c>
      <c r="L40" s="19">
        <f>K40/H40</f>
        <v>108449.07731979532</v>
      </c>
    </row>
    <row r="41" spans="2:12" s="11" customFormat="1" ht="66" x14ac:dyDescent="0.25">
      <c r="B41" s="16">
        <v>33</v>
      </c>
      <c r="C41" s="17" t="s">
        <v>229</v>
      </c>
      <c r="D41" s="18" t="s">
        <v>225</v>
      </c>
      <c r="E41" s="107" t="s">
        <v>290</v>
      </c>
      <c r="F41" s="9">
        <v>55</v>
      </c>
      <c r="G41" s="84">
        <v>45336</v>
      </c>
      <c r="H41" s="57">
        <v>4.9307999999999996</v>
      </c>
      <c r="I41" s="20">
        <v>50365689.390000001</v>
      </c>
      <c r="J41" s="88">
        <f t="shared" si="0"/>
        <v>10214506.650036506</v>
      </c>
      <c r="K41" s="20">
        <v>0</v>
      </c>
      <c r="L41" s="19">
        <v>0</v>
      </c>
    </row>
    <row r="42" spans="2:12" s="11" customFormat="1" ht="99" x14ac:dyDescent="0.25">
      <c r="B42" s="16">
        <v>34</v>
      </c>
      <c r="C42" s="17" t="s">
        <v>230</v>
      </c>
      <c r="D42" s="18" t="s">
        <v>225</v>
      </c>
      <c r="E42" s="107" t="s">
        <v>291</v>
      </c>
      <c r="F42" s="9">
        <v>56</v>
      </c>
      <c r="G42" s="84">
        <v>45336</v>
      </c>
      <c r="H42" s="57">
        <v>4.9307999999999996</v>
      </c>
      <c r="I42" s="20">
        <v>46247992.210000001</v>
      </c>
      <c r="J42" s="88">
        <f t="shared" si="0"/>
        <v>9379409.4690516759</v>
      </c>
      <c r="K42" s="20">
        <v>0</v>
      </c>
      <c r="L42" s="19">
        <v>0</v>
      </c>
    </row>
    <row r="43" spans="2:12" s="11" customFormat="1" ht="49.5" x14ac:dyDescent="0.25">
      <c r="B43" s="16">
        <v>35</v>
      </c>
      <c r="C43" s="17" t="s">
        <v>231</v>
      </c>
      <c r="D43" s="18" t="s">
        <v>262</v>
      </c>
      <c r="E43" s="107" t="s">
        <v>293</v>
      </c>
      <c r="F43" s="9">
        <v>57</v>
      </c>
      <c r="G43" s="84">
        <v>45336</v>
      </c>
      <c r="H43" s="57">
        <v>4.9307999999999996</v>
      </c>
      <c r="I43" s="20">
        <v>74134508.739999995</v>
      </c>
      <c r="J43" s="88">
        <f t="shared" si="0"/>
        <v>15034985.953597793</v>
      </c>
      <c r="K43" s="20">
        <v>0</v>
      </c>
      <c r="L43" s="19">
        <v>0</v>
      </c>
    </row>
    <row r="44" spans="2:12" s="11" customFormat="1" ht="99" x14ac:dyDescent="0.25">
      <c r="B44" s="16">
        <v>36</v>
      </c>
      <c r="C44" s="17" t="s">
        <v>292</v>
      </c>
      <c r="D44" s="18" t="s">
        <v>225</v>
      </c>
      <c r="E44" s="107" t="s">
        <v>310</v>
      </c>
      <c r="F44" s="9">
        <v>58</v>
      </c>
      <c r="G44" s="84">
        <v>45336</v>
      </c>
      <c r="H44" s="57">
        <v>4.9307999999999996</v>
      </c>
      <c r="I44" s="20">
        <v>37685806.439999998</v>
      </c>
      <c r="J44" s="88">
        <f t="shared" si="0"/>
        <v>7642939.5716719395</v>
      </c>
      <c r="K44" s="20">
        <v>759906.73</v>
      </c>
      <c r="L44" s="19">
        <f>K44/H44</f>
        <v>154114.28774235418</v>
      </c>
    </row>
    <row r="45" spans="2:12" s="11" customFormat="1" ht="66" x14ac:dyDescent="0.25">
      <c r="B45" s="16">
        <v>37</v>
      </c>
      <c r="C45" s="17" t="s">
        <v>294</v>
      </c>
      <c r="D45" s="18" t="s">
        <v>225</v>
      </c>
      <c r="E45" s="107" t="s">
        <v>297</v>
      </c>
      <c r="F45" s="9">
        <v>59</v>
      </c>
      <c r="G45" s="84">
        <v>45336</v>
      </c>
      <c r="H45" s="57">
        <v>4.9307999999999996</v>
      </c>
      <c r="I45" s="20">
        <v>59048967.729999997</v>
      </c>
      <c r="J45" s="88">
        <f t="shared" si="0"/>
        <v>11975534.949703902</v>
      </c>
      <c r="K45" s="20">
        <v>0</v>
      </c>
      <c r="L45" s="19">
        <v>0</v>
      </c>
    </row>
    <row r="46" spans="2:12" s="11" customFormat="1" ht="99" x14ac:dyDescent="0.25">
      <c r="B46" s="16">
        <v>38</v>
      </c>
      <c r="C46" s="17" t="s">
        <v>295</v>
      </c>
      <c r="D46" s="18" t="s">
        <v>259</v>
      </c>
      <c r="E46" s="107" t="s">
        <v>298</v>
      </c>
      <c r="F46" s="9">
        <v>60</v>
      </c>
      <c r="G46" s="84">
        <v>45336</v>
      </c>
      <c r="H46" s="57">
        <v>4.9307999999999996</v>
      </c>
      <c r="I46" s="20">
        <v>36936171.450000003</v>
      </c>
      <c r="J46" s="88">
        <f t="shared" si="0"/>
        <v>7490908.463129716</v>
      </c>
      <c r="K46" s="20">
        <v>0</v>
      </c>
      <c r="L46" s="19">
        <v>0</v>
      </c>
    </row>
    <row r="47" spans="2:12" s="11" customFormat="1" ht="99" x14ac:dyDescent="0.25">
      <c r="B47" s="16">
        <v>39</v>
      </c>
      <c r="C47" s="17" t="s">
        <v>296</v>
      </c>
      <c r="D47" s="18" t="s">
        <v>256</v>
      </c>
      <c r="E47" s="107" t="s">
        <v>311</v>
      </c>
      <c r="F47" s="9">
        <v>260</v>
      </c>
      <c r="G47" s="84">
        <v>45562</v>
      </c>
      <c r="H47" s="57">
        <v>4.9307999999999996</v>
      </c>
      <c r="I47" s="20">
        <v>97167779.989999995</v>
      </c>
      <c r="J47" s="88">
        <f t="shared" si="0"/>
        <v>19706291.066358402</v>
      </c>
      <c r="K47" s="20">
        <v>0</v>
      </c>
      <c r="L47" s="19">
        <v>0</v>
      </c>
    </row>
    <row r="48" spans="2:12" s="11" customFormat="1" ht="66" x14ac:dyDescent="0.25">
      <c r="B48" s="16">
        <v>40</v>
      </c>
      <c r="C48" s="17" t="s">
        <v>312</v>
      </c>
      <c r="D48" s="18" t="s">
        <v>256</v>
      </c>
      <c r="E48" s="107" t="s">
        <v>315</v>
      </c>
      <c r="F48" s="9">
        <v>187</v>
      </c>
      <c r="G48" s="84">
        <v>45505</v>
      </c>
      <c r="H48" s="57">
        <v>4.9307999999999996</v>
      </c>
      <c r="I48" s="20">
        <v>48310028.799999997</v>
      </c>
      <c r="J48" s="88">
        <f t="shared" si="0"/>
        <v>9797604.6077715587</v>
      </c>
      <c r="K48" s="20">
        <v>0</v>
      </c>
      <c r="L48" s="19">
        <v>0</v>
      </c>
    </row>
    <row r="49" spans="2:12" s="11" customFormat="1" ht="82.5" x14ac:dyDescent="0.25">
      <c r="B49" s="16">
        <v>41</v>
      </c>
      <c r="C49" s="17" t="s">
        <v>313</v>
      </c>
      <c r="D49" s="18" t="s">
        <v>226</v>
      </c>
      <c r="E49" s="107" t="s">
        <v>316</v>
      </c>
      <c r="F49" s="9">
        <v>188</v>
      </c>
      <c r="G49" s="84">
        <v>45505</v>
      </c>
      <c r="H49" s="57">
        <v>4.9420000000000002</v>
      </c>
      <c r="I49" s="20">
        <v>171391020.86000001</v>
      </c>
      <c r="J49" s="88">
        <f t="shared" si="0"/>
        <v>34680497.948199108</v>
      </c>
      <c r="K49" s="20">
        <v>315760.77</v>
      </c>
      <c r="L49" s="19">
        <f>K49/H49</f>
        <v>63893.316471064347</v>
      </c>
    </row>
    <row r="50" spans="2:12" s="11" customFormat="1" ht="115.5" x14ac:dyDescent="0.25">
      <c r="B50" s="16">
        <v>42</v>
      </c>
      <c r="C50" s="17" t="s">
        <v>314</v>
      </c>
      <c r="D50" s="18" t="s">
        <v>225</v>
      </c>
      <c r="E50" s="107" t="s">
        <v>317</v>
      </c>
      <c r="F50" s="9">
        <v>189</v>
      </c>
      <c r="G50" s="84">
        <v>45505</v>
      </c>
      <c r="H50" s="57">
        <v>4.9420000000000002</v>
      </c>
      <c r="I50" s="20">
        <v>31915508.07</v>
      </c>
      <c r="J50" s="88">
        <f t="shared" si="0"/>
        <v>6458014.5831647106</v>
      </c>
      <c r="K50" s="20">
        <v>0</v>
      </c>
      <c r="L50" s="19">
        <v>0</v>
      </c>
    </row>
    <row r="51" spans="2:12" s="11" customFormat="1" ht="148.5" x14ac:dyDescent="0.25">
      <c r="B51" s="16">
        <v>43</v>
      </c>
      <c r="C51" s="17" t="s">
        <v>319</v>
      </c>
      <c r="D51" s="18" t="s">
        <v>225</v>
      </c>
      <c r="E51" s="107" t="s">
        <v>318</v>
      </c>
      <c r="F51" s="9">
        <v>190</v>
      </c>
      <c r="G51" s="84">
        <v>45505</v>
      </c>
      <c r="H51" s="57">
        <v>4.9420000000000002</v>
      </c>
      <c r="I51" s="20">
        <v>56614396.799999997</v>
      </c>
      <c r="J51" s="88">
        <f t="shared" si="0"/>
        <v>11455766.248482395</v>
      </c>
      <c r="K51" s="20">
        <v>0</v>
      </c>
      <c r="L51" s="19">
        <v>0</v>
      </c>
    </row>
    <row r="52" spans="2:12" s="11" customFormat="1" ht="82.5" x14ac:dyDescent="0.25">
      <c r="B52" s="16">
        <v>44</v>
      </c>
      <c r="C52" s="17" t="s">
        <v>232</v>
      </c>
      <c r="D52" s="18" t="s">
        <v>259</v>
      </c>
      <c r="E52" s="107" t="s">
        <v>321</v>
      </c>
      <c r="F52" s="9">
        <v>261</v>
      </c>
      <c r="G52" s="84">
        <v>45562</v>
      </c>
      <c r="H52" s="57">
        <v>4.9420000000000002</v>
      </c>
      <c r="I52" s="20">
        <v>146061693.30000001</v>
      </c>
      <c r="J52" s="88">
        <f t="shared" si="0"/>
        <v>29555178.733306356</v>
      </c>
      <c r="K52" s="20">
        <v>0</v>
      </c>
      <c r="L52" s="19">
        <v>0</v>
      </c>
    </row>
    <row r="53" spans="2:12" s="11" customFormat="1" ht="66" x14ac:dyDescent="0.25">
      <c r="B53" s="16">
        <v>45</v>
      </c>
      <c r="C53" s="17" t="s">
        <v>233</v>
      </c>
      <c r="D53" s="18" t="s">
        <v>262</v>
      </c>
      <c r="E53" s="107" t="s">
        <v>322</v>
      </c>
      <c r="F53" s="9">
        <v>191</v>
      </c>
      <c r="G53" s="84">
        <v>45505</v>
      </c>
      <c r="H53" s="57">
        <v>4.9420000000000002</v>
      </c>
      <c r="I53" s="20">
        <v>161376581.91</v>
      </c>
      <c r="J53" s="88">
        <f t="shared" si="0"/>
        <v>32654103.98826386</v>
      </c>
      <c r="K53" s="20">
        <v>0</v>
      </c>
      <c r="L53" s="19">
        <v>0</v>
      </c>
    </row>
    <row r="54" spans="2:12" s="11" customFormat="1" ht="115.5" x14ac:dyDescent="0.25">
      <c r="B54" s="16">
        <v>46</v>
      </c>
      <c r="C54" s="17" t="s">
        <v>320</v>
      </c>
      <c r="D54" s="18" t="s">
        <v>259</v>
      </c>
      <c r="E54" s="107" t="s">
        <v>323</v>
      </c>
      <c r="F54" s="9">
        <v>192</v>
      </c>
      <c r="G54" s="84">
        <v>45505</v>
      </c>
      <c r="H54" s="57">
        <v>4.9420000000000002</v>
      </c>
      <c r="I54" s="20">
        <v>85983575</v>
      </c>
      <c r="J54" s="88">
        <f t="shared" si="0"/>
        <v>17398538.041278835</v>
      </c>
      <c r="K54" s="20">
        <v>0</v>
      </c>
      <c r="L54" s="19">
        <v>0</v>
      </c>
    </row>
    <row r="55" spans="2:12" s="11" customFormat="1" ht="66" x14ac:dyDescent="0.25">
      <c r="B55" s="16">
        <v>47</v>
      </c>
      <c r="C55" s="17" t="s">
        <v>234</v>
      </c>
      <c r="D55" s="18" t="s">
        <v>262</v>
      </c>
      <c r="E55" s="107" t="s">
        <v>324</v>
      </c>
      <c r="F55" s="9">
        <v>193</v>
      </c>
      <c r="G55" s="84">
        <v>45505</v>
      </c>
      <c r="H55" s="57">
        <v>4.9420000000000002</v>
      </c>
      <c r="I55" s="20">
        <v>179749005.18000001</v>
      </c>
      <c r="J55" s="88">
        <f t="shared" si="0"/>
        <v>36371712.90570619</v>
      </c>
      <c r="K55" s="20">
        <v>0</v>
      </c>
      <c r="L55" s="19">
        <v>0</v>
      </c>
    </row>
    <row r="56" spans="2:12" s="11" customFormat="1" ht="82.5" x14ac:dyDescent="0.25">
      <c r="B56" s="16">
        <v>48</v>
      </c>
      <c r="C56" s="17" t="s">
        <v>235</v>
      </c>
      <c r="D56" s="18" t="s">
        <v>262</v>
      </c>
      <c r="E56" s="107" t="s">
        <v>325</v>
      </c>
      <c r="F56" s="9">
        <v>194</v>
      </c>
      <c r="G56" s="84">
        <v>45505</v>
      </c>
      <c r="H56" s="57">
        <v>4.9420000000000002</v>
      </c>
      <c r="I56" s="20">
        <v>180538162.13999999</v>
      </c>
      <c r="J56" s="88">
        <f t="shared" si="0"/>
        <v>36531396.628895178</v>
      </c>
      <c r="K56" s="20">
        <v>0</v>
      </c>
      <c r="L56" s="19">
        <v>0</v>
      </c>
    </row>
    <row r="57" spans="2:12" s="11" customFormat="1" ht="82.5" x14ac:dyDescent="0.25">
      <c r="B57" s="16">
        <v>49</v>
      </c>
      <c r="C57" s="17" t="s">
        <v>236</v>
      </c>
      <c r="D57" s="18" t="s">
        <v>225</v>
      </c>
      <c r="E57" s="107" t="s">
        <v>326</v>
      </c>
      <c r="F57" s="9">
        <v>195</v>
      </c>
      <c r="G57" s="84">
        <v>45505</v>
      </c>
      <c r="H57" s="57">
        <v>4.9420000000000002</v>
      </c>
      <c r="I57" s="20">
        <v>28234241.34</v>
      </c>
      <c r="J57" s="88">
        <f t="shared" si="0"/>
        <v>5713120.4653986236</v>
      </c>
      <c r="K57" s="20">
        <v>0</v>
      </c>
      <c r="L57" s="19">
        <v>0</v>
      </c>
    </row>
    <row r="58" spans="2:12" s="11" customFormat="1" ht="115.5" x14ac:dyDescent="0.25">
      <c r="B58" s="16">
        <v>50</v>
      </c>
      <c r="C58" s="17" t="s">
        <v>327</v>
      </c>
      <c r="D58" s="18" t="s">
        <v>225</v>
      </c>
      <c r="E58" s="107" t="s">
        <v>328</v>
      </c>
      <c r="F58" s="9">
        <v>196</v>
      </c>
      <c r="G58" s="84">
        <v>45505</v>
      </c>
      <c r="H58" s="57">
        <v>4.9420000000000002</v>
      </c>
      <c r="I58" s="20">
        <v>38104425.719999999</v>
      </c>
      <c r="J58" s="88">
        <f t="shared" si="0"/>
        <v>7710324.9129906911</v>
      </c>
      <c r="K58" s="20">
        <v>0</v>
      </c>
      <c r="L58" s="19">
        <v>0</v>
      </c>
    </row>
    <row r="59" spans="2:12" s="11" customFormat="1" ht="49.5" x14ac:dyDescent="0.25">
      <c r="B59" s="16">
        <v>51</v>
      </c>
      <c r="C59" s="17" t="s">
        <v>329</v>
      </c>
      <c r="D59" s="18" t="s">
        <v>226</v>
      </c>
      <c r="E59" s="107" t="s">
        <v>331</v>
      </c>
      <c r="F59" s="9">
        <v>197</v>
      </c>
      <c r="G59" s="84">
        <v>45505</v>
      </c>
      <c r="H59" s="57">
        <v>4.9420000000000002</v>
      </c>
      <c r="I59" s="20">
        <v>66971968.619999997</v>
      </c>
      <c r="J59" s="88">
        <f t="shared" si="0"/>
        <v>13551592.193443948</v>
      </c>
      <c r="K59" s="20">
        <v>17752082.32</v>
      </c>
      <c r="L59" s="19">
        <f>K59/H59</f>
        <v>3592084.6458923514</v>
      </c>
    </row>
    <row r="60" spans="2:12" s="11" customFormat="1" ht="115.5" x14ac:dyDescent="0.25">
      <c r="B60" s="16">
        <v>52</v>
      </c>
      <c r="C60" s="17" t="s">
        <v>237</v>
      </c>
      <c r="D60" s="18" t="s">
        <v>225</v>
      </c>
      <c r="E60" s="107" t="s">
        <v>332</v>
      </c>
      <c r="F60" s="9">
        <v>198</v>
      </c>
      <c r="G60" s="84">
        <v>45505</v>
      </c>
      <c r="H60" s="57">
        <v>4.9420000000000002</v>
      </c>
      <c r="I60" s="20">
        <v>37707265.490000002</v>
      </c>
      <c r="J60" s="88">
        <f t="shared" si="0"/>
        <v>7629960.6414407128</v>
      </c>
      <c r="K60" s="20">
        <v>0</v>
      </c>
      <c r="L60" s="19">
        <v>0</v>
      </c>
    </row>
    <row r="61" spans="2:12" s="11" customFormat="1" ht="99" x14ac:dyDescent="0.25">
      <c r="B61" s="16">
        <v>53</v>
      </c>
      <c r="C61" s="17" t="s">
        <v>238</v>
      </c>
      <c r="D61" s="18" t="s">
        <v>225</v>
      </c>
      <c r="E61" s="107" t="s">
        <v>333</v>
      </c>
      <c r="F61" s="9">
        <v>199</v>
      </c>
      <c r="G61" s="84">
        <v>45505</v>
      </c>
      <c r="H61" s="57">
        <v>4.9420000000000002</v>
      </c>
      <c r="I61" s="20">
        <v>37635070.009999998</v>
      </c>
      <c r="J61" s="88">
        <f t="shared" si="0"/>
        <v>7615352.0861999188</v>
      </c>
      <c r="K61" s="20">
        <v>0</v>
      </c>
      <c r="L61" s="19">
        <v>0</v>
      </c>
    </row>
    <row r="62" spans="2:12" s="11" customFormat="1" ht="66" x14ac:dyDescent="0.25">
      <c r="B62" s="16">
        <v>54</v>
      </c>
      <c r="C62" s="17" t="s">
        <v>330</v>
      </c>
      <c r="D62" s="18" t="s">
        <v>225</v>
      </c>
      <c r="E62" s="107" t="s">
        <v>334</v>
      </c>
      <c r="F62" s="9">
        <v>200</v>
      </c>
      <c r="G62" s="84">
        <v>45505</v>
      </c>
      <c r="H62" s="57">
        <v>4.9753999999999996</v>
      </c>
      <c r="I62" s="20">
        <v>27432909.23</v>
      </c>
      <c r="J62" s="88">
        <f t="shared" si="0"/>
        <v>5513709.2957350165</v>
      </c>
      <c r="K62" s="20">
        <v>0</v>
      </c>
      <c r="L62" s="19">
        <v>0</v>
      </c>
    </row>
    <row r="63" spans="2:12" s="11" customFormat="1" ht="214.5" x14ac:dyDescent="0.25">
      <c r="B63" s="16">
        <v>55</v>
      </c>
      <c r="C63" s="17" t="s">
        <v>239</v>
      </c>
      <c r="D63" s="18" t="s">
        <v>225</v>
      </c>
      <c r="E63" s="107" t="s">
        <v>341</v>
      </c>
      <c r="F63" s="9">
        <v>201</v>
      </c>
      <c r="G63" s="84">
        <v>45505</v>
      </c>
      <c r="H63" s="57">
        <v>4.9753999999999996</v>
      </c>
      <c r="I63" s="20">
        <v>72752445.670000002</v>
      </c>
      <c r="J63" s="88">
        <f t="shared" si="0"/>
        <v>14622431.496965069</v>
      </c>
      <c r="K63" s="20">
        <v>0</v>
      </c>
      <c r="L63" s="19">
        <v>0</v>
      </c>
    </row>
    <row r="64" spans="2:12" s="11" customFormat="1" ht="181.5" x14ac:dyDescent="0.25">
      <c r="B64" s="16">
        <v>56</v>
      </c>
      <c r="C64" s="17" t="s">
        <v>335</v>
      </c>
      <c r="D64" s="18" t="s">
        <v>262</v>
      </c>
      <c r="E64" s="107" t="s">
        <v>342</v>
      </c>
      <c r="F64" s="9">
        <v>202</v>
      </c>
      <c r="G64" s="84">
        <v>45505</v>
      </c>
      <c r="H64" s="57">
        <v>4.9753999999999996</v>
      </c>
      <c r="I64" s="20">
        <v>93819246.760000005</v>
      </c>
      <c r="J64" s="88">
        <f t="shared" si="0"/>
        <v>18856623.941793628</v>
      </c>
      <c r="K64" s="20">
        <v>0</v>
      </c>
      <c r="L64" s="19">
        <v>0</v>
      </c>
    </row>
    <row r="65" spans="2:12" s="11" customFormat="1" ht="115.5" x14ac:dyDescent="0.25">
      <c r="B65" s="16">
        <v>57</v>
      </c>
      <c r="C65" s="17" t="s">
        <v>336</v>
      </c>
      <c r="D65" s="18" t="s">
        <v>226</v>
      </c>
      <c r="E65" s="107" t="s">
        <v>343</v>
      </c>
      <c r="F65" s="9">
        <v>203</v>
      </c>
      <c r="G65" s="84">
        <v>45505</v>
      </c>
      <c r="H65" s="57">
        <v>4.9753999999999996</v>
      </c>
      <c r="I65" s="20">
        <v>248277382.53</v>
      </c>
      <c r="J65" s="88">
        <f t="shared" si="0"/>
        <v>49900989.373718701</v>
      </c>
      <c r="K65" s="20">
        <v>30511162.359999999</v>
      </c>
      <c r="L65" s="19">
        <f>K65/H65</f>
        <v>6132403.8991839858</v>
      </c>
    </row>
    <row r="66" spans="2:12" s="11" customFormat="1" ht="132" x14ac:dyDescent="0.25">
      <c r="B66" s="16">
        <v>58</v>
      </c>
      <c r="C66" s="17" t="s">
        <v>337</v>
      </c>
      <c r="D66" s="18" t="s">
        <v>225</v>
      </c>
      <c r="E66" s="107" t="s">
        <v>344</v>
      </c>
      <c r="F66" s="9">
        <v>204</v>
      </c>
      <c r="G66" s="84">
        <v>45505</v>
      </c>
      <c r="H66" s="57">
        <v>4.9753999999999996</v>
      </c>
      <c r="I66" s="20">
        <v>50951357.299999997</v>
      </c>
      <c r="J66" s="88">
        <f t="shared" si="0"/>
        <v>10240655.484986132</v>
      </c>
      <c r="K66" s="20">
        <v>0</v>
      </c>
      <c r="L66" s="19">
        <v>0</v>
      </c>
    </row>
    <row r="67" spans="2:12" s="11" customFormat="1" ht="99" x14ac:dyDescent="0.25">
      <c r="B67" s="16">
        <v>59</v>
      </c>
      <c r="C67" s="17" t="s">
        <v>2706</v>
      </c>
      <c r="D67" s="18" t="s">
        <v>225</v>
      </c>
      <c r="E67" s="107" t="s">
        <v>345</v>
      </c>
      <c r="F67" s="9">
        <v>205</v>
      </c>
      <c r="G67" s="84">
        <v>45505</v>
      </c>
      <c r="H67" s="57">
        <v>4.9753999999999996</v>
      </c>
      <c r="I67" s="20">
        <v>38296764.340000004</v>
      </c>
      <c r="J67" s="88">
        <f t="shared" si="0"/>
        <v>7697223.2061743792</v>
      </c>
      <c r="K67" s="20">
        <v>0</v>
      </c>
      <c r="L67" s="19">
        <v>0</v>
      </c>
    </row>
    <row r="68" spans="2:12" s="11" customFormat="1" ht="181.5" x14ac:dyDescent="0.25">
      <c r="B68" s="16">
        <v>60</v>
      </c>
      <c r="C68" s="17" t="s">
        <v>2704</v>
      </c>
      <c r="D68" s="18" t="s">
        <v>225</v>
      </c>
      <c r="E68" s="107" t="s">
        <v>346</v>
      </c>
      <c r="F68" s="9">
        <v>206</v>
      </c>
      <c r="G68" s="84">
        <v>45505</v>
      </c>
      <c r="H68" s="57">
        <v>4.9753999999999996</v>
      </c>
      <c r="I68" s="20">
        <v>51173630.009999998</v>
      </c>
      <c r="J68" s="88">
        <f t="shared" si="0"/>
        <v>10285329.824737709</v>
      </c>
      <c r="K68" s="20">
        <v>0</v>
      </c>
      <c r="L68" s="19">
        <v>0</v>
      </c>
    </row>
    <row r="69" spans="2:12" s="11" customFormat="1" ht="49.5" x14ac:dyDescent="0.25">
      <c r="B69" s="16">
        <v>61</v>
      </c>
      <c r="C69" s="17" t="s">
        <v>2705</v>
      </c>
      <c r="D69" s="18" t="s">
        <v>225</v>
      </c>
      <c r="E69" s="107" t="s">
        <v>347</v>
      </c>
      <c r="F69" s="9">
        <v>207</v>
      </c>
      <c r="G69" s="84">
        <v>45505</v>
      </c>
      <c r="H69" s="57">
        <v>4.9753999999999996</v>
      </c>
      <c r="I69" s="20">
        <v>46096824.68</v>
      </c>
      <c r="J69" s="88">
        <f t="shared" si="0"/>
        <v>9264948.4825340677</v>
      </c>
      <c r="K69" s="20">
        <v>0</v>
      </c>
      <c r="L69" s="19">
        <v>0</v>
      </c>
    </row>
    <row r="70" spans="2:12" s="11" customFormat="1" ht="165" x14ac:dyDescent="0.25">
      <c r="B70" s="16">
        <v>62</v>
      </c>
      <c r="C70" s="17" t="s">
        <v>2703</v>
      </c>
      <c r="D70" s="18" t="s">
        <v>225</v>
      </c>
      <c r="E70" s="107" t="s">
        <v>348</v>
      </c>
      <c r="F70" s="9">
        <v>208</v>
      </c>
      <c r="G70" s="84">
        <v>45505</v>
      </c>
      <c r="H70" s="57">
        <v>4.9753999999999996</v>
      </c>
      <c r="I70" s="20">
        <v>91097690.230000004</v>
      </c>
      <c r="J70" s="88">
        <f t="shared" si="0"/>
        <v>18309621.383205373</v>
      </c>
      <c r="K70" s="20">
        <v>0</v>
      </c>
      <c r="L70" s="19">
        <v>0</v>
      </c>
    </row>
    <row r="71" spans="2:12" s="11" customFormat="1" ht="49.5" x14ac:dyDescent="0.25">
      <c r="B71" s="16">
        <v>63</v>
      </c>
      <c r="C71" s="17" t="s">
        <v>338</v>
      </c>
      <c r="D71" s="18" t="s">
        <v>256</v>
      </c>
      <c r="E71" s="107" t="s">
        <v>349</v>
      </c>
      <c r="F71" s="9">
        <v>209</v>
      </c>
      <c r="G71" s="84">
        <v>45505</v>
      </c>
      <c r="H71" s="57">
        <v>4.9753999999999996</v>
      </c>
      <c r="I71" s="20">
        <v>57053899.189999998</v>
      </c>
      <c r="J71" s="88">
        <f t="shared" si="0"/>
        <v>11467198.454395628</v>
      </c>
      <c r="K71" s="20">
        <v>0</v>
      </c>
      <c r="L71" s="19">
        <v>0</v>
      </c>
    </row>
    <row r="72" spans="2:12" s="11" customFormat="1" ht="66" x14ac:dyDescent="0.25">
      <c r="B72" s="16">
        <v>64</v>
      </c>
      <c r="C72" s="17" t="s">
        <v>339</v>
      </c>
      <c r="D72" s="18" t="s">
        <v>262</v>
      </c>
      <c r="E72" s="107" t="s">
        <v>350</v>
      </c>
      <c r="F72" s="9">
        <v>210</v>
      </c>
      <c r="G72" s="84">
        <v>45505</v>
      </c>
      <c r="H72" s="57">
        <v>4.9753999999999996</v>
      </c>
      <c r="I72" s="20">
        <v>178729644.74000001</v>
      </c>
      <c r="J72" s="88">
        <f t="shared" si="0"/>
        <v>35922668.476906382</v>
      </c>
      <c r="K72" s="20">
        <v>0</v>
      </c>
      <c r="L72" s="19">
        <v>0</v>
      </c>
    </row>
    <row r="73" spans="2:12" s="11" customFormat="1" ht="116.25" thickBot="1" x14ac:dyDescent="0.3">
      <c r="B73" s="21">
        <v>65</v>
      </c>
      <c r="C73" s="23" t="s">
        <v>340</v>
      </c>
      <c r="D73" s="24" t="s">
        <v>226</v>
      </c>
      <c r="E73" s="108" t="s">
        <v>351</v>
      </c>
      <c r="F73" s="22">
        <v>211</v>
      </c>
      <c r="G73" s="86">
        <v>45505</v>
      </c>
      <c r="H73" s="100">
        <v>4.9753999999999996</v>
      </c>
      <c r="I73" s="34">
        <v>184387486.37</v>
      </c>
      <c r="J73" s="89">
        <f t="shared" si="0"/>
        <v>37059831.645696834</v>
      </c>
      <c r="K73" s="34">
        <v>202045.13</v>
      </c>
      <c r="L73" s="25">
        <f>K73/H73</f>
        <v>40608.821401294372</v>
      </c>
    </row>
    <row r="74" spans="2:12" ht="20.100000000000001" customHeight="1" thickBot="1" x14ac:dyDescent="0.35">
      <c r="B74" s="337"/>
      <c r="C74" s="338"/>
      <c r="D74" s="338"/>
      <c r="E74" s="338"/>
      <c r="F74" s="338"/>
      <c r="G74" s="338"/>
      <c r="H74" s="339"/>
      <c r="I74" s="26">
        <f>SUM(I9:I73)</f>
        <v>5459766208.7199974</v>
      </c>
      <c r="J74" s="90">
        <f>SUM(J9:J73)</f>
        <v>1102998910.7337303</v>
      </c>
      <c r="K74" s="26">
        <f>SUM(K9:K73)</f>
        <v>102342553.91000001</v>
      </c>
      <c r="L74" s="28">
        <f>SUM(L9:L73)</f>
        <v>20702004.072537631</v>
      </c>
    </row>
  </sheetData>
  <protectedRanges>
    <protectedRange algorithmName="SHA-512" hashValue="j0wrgvee4cPEeks9XAN6y/+aIMu+3vPiuloLo4LKjVxu1EhKQt0aY5d8wbG6vpehTlB+/YEbVlA/dMSfapSXxQ==" saltValue="q+/T50GkcJxbGrfcmSsq8g==" spinCount="100000" sqref="K19" name="Range2"/>
    <protectedRange algorithmName="SHA-512" hashValue="j0wrgvee4cPEeks9XAN6y/+aIMu+3vPiuloLo4LKjVxu1EhKQt0aY5d8wbG6vpehTlB+/YEbVlA/dMSfapSXxQ==" saltValue="q+/T50GkcJxbGrfcmSsq8g==" spinCount="100000" sqref="K59" name="Range2_1"/>
    <protectedRange algorithmName="SHA-512" hashValue="j0wrgvee4cPEeks9XAN6y/+aIMu+3vPiuloLo4LKjVxu1EhKQt0aY5d8wbG6vpehTlB+/YEbVlA/dMSfapSXxQ==" saltValue="q+/T50GkcJxbGrfcmSsq8g==" spinCount="100000" sqref="K22" name="Range2_2"/>
    <protectedRange algorithmName="SHA-512" hashValue="j0wrgvee4cPEeks9XAN6y/+aIMu+3vPiuloLo4LKjVxu1EhKQt0aY5d8wbG6vpehTlB+/YEbVlA/dMSfapSXxQ==" saltValue="q+/T50GkcJxbGrfcmSsq8g==" spinCount="100000" sqref="K24" name="Range2_3"/>
    <protectedRange algorithmName="SHA-512" hashValue="j0wrgvee4cPEeks9XAN6y/+aIMu+3vPiuloLo4LKjVxu1EhKQt0aY5d8wbG6vpehTlB+/YEbVlA/dMSfapSXxQ==" saltValue="q+/T50GkcJxbGrfcmSsq8g==" spinCount="100000" sqref="K25" name="Range2_4"/>
    <protectedRange algorithmName="SHA-512" hashValue="j0wrgvee4cPEeks9XAN6y/+aIMu+3vPiuloLo4LKjVxu1EhKQt0aY5d8wbG6vpehTlB+/YEbVlA/dMSfapSXxQ==" saltValue="q+/T50GkcJxbGrfcmSsq8g==" spinCount="100000" sqref="K28" name="Range2_5"/>
    <protectedRange algorithmName="SHA-512" hashValue="j0wrgvee4cPEeks9XAN6y/+aIMu+3vPiuloLo4LKjVxu1EhKQt0aY5d8wbG6vpehTlB+/YEbVlA/dMSfapSXxQ==" saltValue="q+/T50GkcJxbGrfcmSsq8g==" spinCount="100000" sqref="K40" name="Range2_6"/>
    <protectedRange algorithmName="SHA-512" hashValue="j0wrgvee4cPEeks9XAN6y/+aIMu+3vPiuloLo4LKjVxu1EhKQt0aY5d8wbG6vpehTlB+/YEbVlA/dMSfapSXxQ==" saltValue="q+/T50GkcJxbGrfcmSsq8g==" spinCount="100000" sqref="K29" name="Range2_7"/>
    <protectedRange algorithmName="SHA-512" hashValue="j0wrgvee4cPEeks9XAN6y/+aIMu+3vPiuloLo4LKjVxu1EhKQt0aY5d8wbG6vpehTlB+/YEbVlA/dMSfapSXxQ==" saltValue="q+/T50GkcJxbGrfcmSsq8g==" spinCount="100000" sqref="K44" name="Range2_8"/>
    <protectedRange algorithmName="SHA-512" hashValue="j0wrgvee4cPEeks9XAN6y/+aIMu+3vPiuloLo4LKjVxu1EhKQt0aY5d8wbG6vpehTlB+/YEbVlA/dMSfapSXxQ==" saltValue="q+/T50GkcJxbGrfcmSsq8g==" spinCount="100000" sqref="K31" name="Range2_9"/>
    <protectedRange algorithmName="SHA-512" hashValue="j0wrgvee4cPEeks9XAN6y/+aIMu+3vPiuloLo4LKjVxu1EhKQt0aY5d8wbG6vpehTlB+/YEbVlA/dMSfapSXxQ==" saltValue="q+/T50GkcJxbGrfcmSsq8g==" spinCount="100000" sqref="K73" name="Range2_10"/>
    <protectedRange algorithmName="SHA-512" hashValue="j0wrgvee4cPEeks9XAN6y/+aIMu+3vPiuloLo4LKjVxu1EhKQt0aY5d8wbG6vpehTlB+/YEbVlA/dMSfapSXxQ==" saltValue="q+/T50GkcJxbGrfcmSsq8g==" spinCount="100000" sqref="K65" name="Range2_11"/>
    <protectedRange algorithmName="SHA-512" hashValue="j0wrgvee4cPEeks9XAN6y/+aIMu+3vPiuloLo4LKjVxu1EhKQt0aY5d8wbG6vpehTlB+/YEbVlA/dMSfapSXxQ==" saltValue="q+/T50GkcJxbGrfcmSsq8g==" spinCount="100000" sqref="K49" name="Range2_12"/>
  </protectedRanges>
  <mergeCells count="10">
    <mergeCell ref="B74:H74"/>
    <mergeCell ref="K7:L7"/>
    <mergeCell ref="B3:L3"/>
    <mergeCell ref="B6:L6"/>
    <mergeCell ref="F7:G7"/>
    <mergeCell ref="I7:J7"/>
    <mergeCell ref="B7:B8"/>
    <mergeCell ref="C7:C8"/>
    <mergeCell ref="D7:D8"/>
    <mergeCell ref="E7: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99A5-3B82-4D79-B868-B0FDF9AB48E3}">
  <dimension ref="B2:L440"/>
  <sheetViews>
    <sheetView workbookViewId="0"/>
  </sheetViews>
  <sheetFormatPr defaultColWidth="8.85546875" defaultRowHeight="16.5" x14ac:dyDescent="0.3"/>
  <cols>
    <col min="1" max="1" width="5.5703125" style="7" customWidth="1"/>
    <col min="2" max="2" width="5.5703125" style="10" customWidth="1"/>
    <col min="3" max="3" width="42.85546875" style="10" customWidth="1"/>
    <col min="4" max="5" width="32.85546875" style="7" customWidth="1"/>
    <col min="6" max="6" width="5.85546875" style="10" customWidth="1"/>
    <col min="7" max="7" width="10.85546875" style="10" customWidth="1"/>
    <col min="8" max="8" width="12.5703125" style="10" customWidth="1"/>
    <col min="9" max="12" width="15.85546875" style="7" customWidth="1"/>
    <col min="13" max="16384" width="8.85546875" style="7"/>
  </cols>
  <sheetData>
    <row r="2" spans="2:12" ht="17.25" thickBot="1" x14ac:dyDescent="0.35"/>
    <row r="3" spans="2:12" ht="20.100000000000001" customHeight="1" thickBot="1" x14ac:dyDescent="0.35">
      <c r="B3" s="323" t="s">
        <v>205</v>
      </c>
      <c r="C3" s="324"/>
      <c r="D3" s="324"/>
      <c r="E3" s="324"/>
      <c r="F3" s="324"/>
      <c r="G3" s="324"/>
      <c r="H3" s="324"/>
      <c r="I3" s="324"/>
      <c r="J3" s="324"/>
      <c r="K3" s="324"/>
      <c r="L3" s="325"/>
    </row>
    <row r="5" spans="2:12" ht="17.25" thickBot="1" x14ac:dyDescent="0.35"/>
    <row r="6" spans="2:12" ht="20.100000000000001" customHeight="1" thickBot="1" x14ac:dyDescent="0.35">
      <c r="B6" s="342" t="s">
        <v>187</v>
      </c>
      <c r="C6" s="343"/>
      <c r="D6" s="343"/>
      <c r="E6" s="343"/>
      <c r="F6" s="343"/>
      <c r="G6" s="343"/>
      <c r="H6" s="343"/>
      <c r="I6" s="343"/>
      <c r="J6" s="343"/>
      <c r="K6" s="343"/>
      <c r="L6" s="344"/>
    </row>
    <row r="7" spans="2:12" s="63" customFormat="1" ht="42" customHeight="1" x14ac:dyDescent="0.25">
      <c r="B7" s="329" t="s">
        <v>184</v>
      </c>
      <c r="C7" s="331" t="s">
        <v>178</v>
      </c>
      <c r="D7" s="331" t="s">
        <v>179</v>
      </c>
      <c r="E7" s="331" t="s">
        <v>192</v>
      </c>
      <c r="F7" s="335" t="s">
        <v>180</v>
      </c>
      <c r="G7" s="336"/>
      <c r="H7" s="105" t="s">
        <v>213</v>
      </c>
      <c r="I7" s="333" t="s">
        <v>215</v>
      </c>
      <c r="J7" s="340"/>
      <c r="K7" s="333" t="s">
        <v>212</v>
      </c>
      <c r="L7" s="341"/>
    </row>
    <row r="8" spans="2:12" s="32" customFormat="1" ht="21.95" customHeight="1" thickBot="1" x14ac:dyDescent="0.3">
      <c r="B8" s="330"/>
      <c r="C8" s="332"/>
      <c r="D8" s="332"/>
      <c r="E8" s="332"/>
      <c r="F8" s="29" t="s">
        <v>182</v>
      </c>
      <c r="G8" s="29" t="s">
        <v>183</v>
      </c>
      <c r="H8" s="30" t="s">
        <v>214</v>
      </c>
      <c r="I8" s="29" t="s">
        <v>175</v>
      </c>
      <c r="J8" s="29" t="s">
        <v>176</v>
      </c>
      <c r="K8" s="91" t="s">
        <v>175</v>
      </c>
      <c r="L8" s="31" t="s">
        <v>176</v>
      </c>
    </row>
    <row r="9" spans="2:12" s="11" customFormat="1" ht="82.5" x14ac:dyDescent="0.25">
      <c r="B9" s="12">
        <v>1</v>
      </c>
      <c r="C9" s="13" t="s">
        <v>366</v>
      </c>
      <c r="D9" s="14" t="s">
        <v>367</v>
      </c>
      <c r="E9" s="14" t="s">
        <v>368</v>
      </c>
      <c r="F9" s="113" t="s">
        <v>369</v>
      </c>
      <c r="G9" s="85">
        <v>45317</v>
      </c>
      <c r="H9" s="56">
        <v>4.9753999999999996</v>
      </c>
      <c r="I9" s="33">
        <v>2597601.4700000002</v>
      </c>
      <c r="J9" s="96">
        <f>I9/H9</f>
        <v>522088.97174096562</v>
      </c>
      <c r="K9" s="92">
        <v>122000</v>
      </c>
      <c r="L9" s="15">
        <f>K9/H9</f>
        <v>24520.641556457773</v>
      </c>
    </row>
    <row r="10" spans="2:12" s="11" customFormat="1" ht="49.5" x14ac:dyDescent="0.25">
      <c r="B10" s="16">
        <v>2</v>
      </c>
      <c r="C10" s="17" t="s">
        <v>370</v>
      </c>
      <c r="D10" s="18" t="s">
        <v>371</v>
      </c>
      <c r="E10" s="18" t="s">
        <v>368</v>
      </c>
      <c r="F10" s="114" t="s">
        <v>372</v>
      </c>
      <c r="G10" s="84">
        <v>45317</v>
      </c>
      <c r="H10" s="57">
        <v>4.9753999999999996</v>
      </c>
      <c r="I10" s="20">
        <v>1627170.39</v>
      </c>
      <c r="J10" s="97">
        <f>I10/H10</f>
        <v>327043.13020058692</v>
      </c>
      <c r="K10" s="93">
        <v>109500</v>
      </c>
      <c r="L10" s="19">
        <f>K10/H10</f>
        <v>22008.280741246937</v>
      </c>
    </row>
    <row r="11" spans="2:12" s="11" customFormat="1" ht="33" x14ac:dyDescent="0.25">
      <c r="B11" s="16">
        <v>3</v>
      </c>
      <c r="C11" s="17" t="s">
        <v>2730</v>
      </c>
      <c r="D11" s="18" t="s">
        <v>373</v>
      </c>
      <c r="E11" s="18" t="s">
        <v>374</v>
      </c>
      <c r="F11" s="114" t="s">
        <v>375</v>
      </c>
      <c r="G11" s="84">
        <v>45364</v>
      </c>
      <c r="H11" s="57">
        <v>4.9753999999999996</v>
      </c>
      <c r="I11" s="20">
        <v>2583628.38</v>
      </c>
      <c r="J11" s="97">
        <f t="shared" ref="J11:J74" si="0">I11/H11</f>
        <v>519280.53623829241</v>
      </c>
      <c r="K11" s="93">
        <v>262680.59999999998</v>
      </c>
      <c r="L11" s="19">
        <f>K11/H11</f>
        <v>52795.87570848575</v>
      </c>
    </row>
    <row r="12" spans="2:12" s="11" customFormat="1" x14ac:dyDescent="0.25">
      <c r="B12" s="16">
        <v>4</v>
      </c>
      <c r="C12" s="17" t="s">
        <v>376</v>
      </c>
      <c r="D12" s="18" t="s">
        <v>377</v>
      </c>
      <c r="E12" s="18" t="s">
        <v>378</v>
      </c>
      <c r="F12" s="114" t="s">
        <v>379</v>
      </c>
      <c r="G12" s="84">
        <v>45391</v>
      </c>
      <c r="H12" s="57">
        <v>4.9753999999999996</v>
      </c>
      <c r="I12" s="20">
        <v>2605118.9900000002</v>
      </c>
      <c r="J12" s="97">
        <f t="shared" si="0"/>
        <v>523599.90955501073</v>
      </c>
      <c r="K12" s="93">
        <v>64855</v>
      </c>
      <c r="L12" s="19">
        <f>K12/H12</f>
        <v>13035.132853639909</v>
      </c>
    </row>
    <row r="13" spans="2:12" s="11" customFormat="1" ht="33" x14ac:dyDescent="0.25">
      <c r="B13" s="16">
        <v>5</v>
      </c>
      <c r="C13" s="17" t="s">
        <v>2731</v>
      </c>
      <c r="D13" s="18" t="s">
        <v>380</v>
      </c>
      <c r="E13" s="18" t="s">
        <v>374</v>
      </c>
      <c r="F13" s="114" t="s">
        <v>381</v>
      </c>
      <c r="G13" s="84">
        <v>45391</v>
      </c>
      <c r="H13" s="57">
        <v>4.9753999999999996</v>
      </c>
      <c r="I13" s="20">
        <v>2582700.8199999998</v>
      </c>
      <c r="J13" s="97">
        <f t="shared" si="0"/>
        <v>519094.10700647184</v>
      </c>
      <c r="K13" s="93"/>
      <c r="L13" s="19"/>
    </row>
    <row r="14" spans="2:12" s="11" customFormat="1" ht="49.5" x14ac:dyDescent="0.25">
      <c r="B14" s="16">
        <v>6</v>
      </c>
      <c r="C14" s="17" t="s">
        <v>382</v>
      </c>
      <c r="D14" s="18" t="s">
        <v>383</v>
      </c>
      <c r="E14" s="18" t="s">
        <v>368</v>
      </c>
      <c r="F14" s="114" t="s">
        <v>384</v>
      </c>
      <c r="G14" s="84">
        <v>45397</v>
      </c>
      <c r="H14" s="57">
        <v>4.9753999999999996</v>
      </c>
      <c r="I14" s="20">
        <v>5802441.5199999996</v>
      </c>
      <c r="J14" s="97">
        <f t="shared" si="0"/>
        <v>1166226.1365920329</v>
      </c>
      <c r="K14" s="93">
        <v>228500</v>
      </c>
      <c r="L14" s="19">
        <f t="shared" ref="L14:L35" si="1">K14/H14</f>
        <v>45925.955702054111</v>
      </c>
    </row>
    <row r="15" spans="2:12" s="11" customFormat="1" ht="33" x14ac:dyDescent="0.25">
      <c r="B15" s="16">
        <v>7</v>
      </c>
      <c r="C15" s="17" t="s">
        <v>2732</v>
      </c>
      <c r="D15" s="18" t="s">
        <v>385</v>
      </c>
      <c r="E15" s="18" t="s">
        <v>386</v>
      </c>
      <c r="F15" s="114" t="s">
        <v>387</v>
      </c>
      <c r="G15" s="84">
        <v>45408</v>
      </c>
      <c r="H15" s="57">
        <v>4.9753999999999996</v>
      </c>
      <c r="I15" s="20">
        <v>2183047.13</v>
      </c>
      <c r="J15" s="97">
        <f t="shared" si="0"/>
        <v>438768.16537363833</v>
      </c>
      <c r="K15" s="93">
        <v>0</v>
      </c>
      <c r="L15" s="19">
        <f t="shared" si="1"/>
        <v>0</v>
      </c>
    </row>
    <row r="16" spans="2:12" s="11" customFormat="1" ht="49.5" x14ac:dyDescent="0.25">
      <c r="B16" s="16">
        <v>8</v>
      </c>
      <c r="C16" s="17" t="s">
        <v>2733</v>
      </c>
      <c r="D16" s="18" t="s">
        <v>388</v>
      </c>
      <c r="E16" s="18" t="s">
        <v>389</v>
      </c>
      <c r="F16" s="114" t="s">
        <v>390</v>
      </c>
      <c r="G16" s="84">
        <v>45408</v>
      </c>
      <c r="H16" s="57">
        <v>4.9753999999999996</v>
      </c>
      <c r="I16" s="20">
        <v>1856102.5</v>
      </c>
      <c r="J16" s="97">
        <f t="shared" si="0"/>
        <v>373055.93520118989</v>
      </c>
      <c r="K16" s="93">
        <v>0</v>
      </c>
      <c r="L16" s="19">
        <f t="shared" si="1"/>
        <v>0</v>
      </c>
    </row>
    <row r="17" spans="2:12" s="11" customFormat="1" ht="33" x14ac:dyDescent="0.25">
      <c r="B17" s="16">
        <v>9</v>
      </c>
      <c r="C17" s="17" t="s">
        <v>2734</v>
      </c>
      <c r="D17" s="18" t="s">
        <v>391</v>
      </c>
      <c r="E17" s="18" t="s">
        <v>386</v>
      </c>
      <c r="F17" s="114" t="s">
        <v>392</v>
      </c>
      <c r="G17" s="84">
        <v>45408</v>
      </c>
      <c r="H17" s="57">
        <v>4.9753999999999996</v>
      </c>
      <c r="I17" s="20">
        <v>2079328.16</v>
      </c>
      <c r="J17" s="97">
        <f t="shared" si="0"/>
        <v>417921.80729187606</v>
      </c>
      <c r="K17" s="93">
        <v>0</v>
      </c>
      <c r="L17" s="19">
        <f t="shared" si="1"/>
        <v>0</v>
      </c>
    </row>
    <row r="18" spans="2:12" s="11" customFormat="1" x14ac:dyDescent="0.25">
      <c r="B18" s="16">
        <v>10</v>
      </c>
      <c r="C18" s="17" t="s">
        <v>393</v>
      </c>
      <c r="D18" s="18" t="s">
        <v>394</v>
      </c>
      <c r="E18" s="18" t="s">
        <v>395</v>
      </c>
      <c r="F18" s="114" t="s">
        <v>396</v>
      </c>
      <c r="G18" s="84">
        <v>45408</v>
      </c>
      <c r="H18" s="57">
        <v>4.9753999999999996</v>
      </c>
      <c r="I18" s="20">
        <v>1011227.32</v>
      </c>
      <c r="J18" s="97">
        <f t="shared" si="0"/>
        <v>203245.43152309363</v>
      </c>
      <c r="K18" s="93">
        <v>0</v>
      </c>
      <c r="L18" s="19">
        <f t="shared" si="1"/>
        <v>0</v>
      </c>
    </row>
    <row r="19" spans="2:12" s="11" customFormat="1" ht="49.5" x14ac:dyDescent="0.25">
      <c r="B19" s="16">
        <v>11</v>
      </c>
      <c r="C19" s="17" t="s">
        <v>2735</v>
      </c>
      <c r="D19" s="18" t="s">
        <v>397</v>
      </c>
      <c r="E19" s="18" t="s">
        <v>368</v>
      </c>
      <c r="F19" s="114" t="s">
        <v>398</v>
      </c>
      <c r="G19" s="84">
        <v>45408</v>
      </c>
      <c r="H19" s="57">
        <v>4.9753999999999996</v>
      </c>
      <c r="I19" s="20">
        <v>1458165.16</v>
      </c>
      <c r="J19" s="97">
        <f t="shared" si="0"/>
        <v>293074.9608071713</v>
      </c>
      <c r="K19" s="93">
        <v>0</v>
      </c>
      <c r="L19" s="19">
        <f t="shared" si="1"/>
        <v>0</v>
      </c>
    </row>
    <row r="20" spans="2:12" s="11" customFormat="1" ht="33" x14ac:dyDescent="0.25">
      <c r="B20" s="16">
        <v>12</v>
      </c>
      <c r="C20" s="17" t="s">
        <v>2736</v>
      </c>
      <c r="D20" s="18" t="s">
        <v>399</v>
      </c>
      <c r="E20" s="18" t="s">
        <v>368</v>
      </c>
      <c r="F20" s="114" t="s">
        <v>400</v>
      </c>
      <c r="G20" s="84">
        <v>45408</v>
      </c>
      <c r="H20" s="57">
        <v>4.9753999999999996</v>
      </c>
      <c r="I20" s="20">
        <v>2378064.42</v>
      </c>
      <c r="J20" s="97">
        <f t="shared" si="0"/>
        <v>477964.46918840701</v>
      </c>
      <c r="K20" s="93">
        <v>0</v>
      </c>
      <c r="L20" s="19">
        <f t="shared" si="1"/>
        <v>0</v>
      </c>
    </row>
    <row r="21" spans="2:12" s="11" customFormat="1" ht="49.5" x14ac:dyDescent="0.25">
      <c r="B21" s="16">
        <v>13</v>
      </c>
      <c r="C21" s="17" t="s">
        <v>401</v>
      </c>
      <c r="D21" s="18" t="s">
        <v>402</v>
      </c>
      <c r="E21" s="18" t="s">
        <v>403</v>
      </c>
      <c r="F21" s="114" t="s">
        <v>404</v>
      </c>
      <c r="G21" s="84">
        <v>45408</v>
      </c>
      <c r="H21" s="57">
        <v>4.9753999999999996</v>
      </c>
      <c r="I21" s="20">
        <v>1333488.8</v>
      </c>
      <c r="J21" s="97">
        <f t="shared" si="0"/>
        <v>268016.40069140174</v>
      </c>
      <c r="K21" s="93">
        <v>105000</v>
      </c>
      <c r="L21" s="19">
        <f t="shared" si="1"/>
        <v>21103.830847771034</v>
      </c>
    </row>
    <row r="22" spans="2:12" s="11" customFormat="1" ht="66" x14ac:dyDescent="0.25">
      <c r="B22" s="16">
        <v>14</v>
      </c>
      <c r="C22" s="17" t="s">
        <v>2737</v>
      </c>
      <c r="D22" s="18" t="s">
        <v>405</v>
      </c>
      <c r="E22" s="18" t="s">
        <v>403</v>
      </c>
      <c r="F22" s="114" t="s">
        <v>406</v>
      </c>
      <c r="G22" s="84">
        <v>45408</v>
      </c>
      <c r="H22" s="57">
        <v>4.9753999999999996</v>
      </c>
      <c r="I22" s="20">
        <v>1331057.05</v>
      </c>
      <c r="J22" s="97">
        <f t="shared" si="0"/>
        <v>267527.64601841063</v>
      </c>
      <c r="K22" s="93">
        <v>0</v>
      </c>
      <c r="L22" s="19">
        <f t="shared" si="1"/>
        <v>0</v>
      </c>
    </row>
    <row r="23" spans="2:12" s="11" customFormat="1" ht="49.5" x14ac:dyDescent="0.25">
      <c r="B23" s="16">
        <v>15</v>
      </c>
      <c r="C23" s="17" t="s">
        <v>2738</v>
      </c>
      <c r="D23" s="18" t="s">
        <v>407</v>
      </c>
      <c r="E23" s="18" t="s">
        <v>408</v>
      </c>
      <c r="F23" s="114" t="s">
        <v>409</v>
      </c>
      <c r="G23" s="84">
        <v>45408</v>
      </c>
      <c r="H23" s="57">
        <v>4.9753999999999996</v>
      </c>
      <c r="I23" s="20">
        <v>1931287.1</v>
      </c>
      <c r="J23" s="97">
        <f t="shared" si="0"/>
        <v>388167.20263697399</v>
      </c>
      <c r="K23" s="93">
        <v>0</v>
      </c>
      <c r="L23" s="19">
        <f t="shared" si="1"/>
        <v>0</v>
      </c>
    </row>
    <row r="24" spans="2:12" s="11" customFormat="1" ht="49.5" x14ac:dyDescent="0.25">
      <c r="B24" s="16">
        <v>16</v>
      </c>
      <c r="C24" s="17" t="s">
        <v>410</v>
      </c>
      <c r="D24" s="18" t="s">
        <v>411</v>
      </c>
      <c r="E24" s="18" t="s">
        <v>368</v>
      </c>
      <c r="F24" s="114" t="s">
        <v>412</v>
      </c>
      <c r="G24" s="84">
        <v>45408</v>
      </c>
      <c r="H24" s="57">
        <v>4.9753999999999996</v>
      </c>
      <c r="I24" s="20">
        <v>1680302.02</v>
      </c>
      <c r="J24" s="97">
        <f t="shared" si="0"/>
        <v>337721.99622140935</v>
      </c>
      <c r="K24" s="93">
        <v>0</v>
      </c>
      <c r="L24" s="19">
        <f t="shared" si="1"/>
        <v>0</v>
      </c>
    </row>
    <row r="25" spans="2:12" s="11" customFormat="1" ht="49.5" x14ac:dyDescent="0.25">
      <c r="B25" s="16">
        <v>17</v>
      </c>
      <c r="C25" s="17" t="s">
        <v>413</v>
      </c>
      <c r="D25" s="18" t="s">
        <v>414</v>
      </c>
      <c r="E25" s="18" t="s">
        <v>368</v>
      </c>
      <c r="F25" s="114" t="s">
        <v>415</v>
      </c>
      <c r="G25" s="84">
        <v>45426</v>
      </c>
      <c r="H25" s="57">
        <v>4.9753999999999996</v>
      </c>
      <c r="I25" s="20">
        <v>1814726.21</v>
      </c>
      <c r="J25" s="97">
        <f t="shared" si="0"/>
        <v>364739.76162720588</v>
      </c>
      <c r="K25" s="93">
        <v>0</v>
      </c>
      <c r="L25" s="19">
        <f t="shared" si="1"/>
        <v>0</v>
      </c>
    </row>
    <row r="26" spans="2:12" s="11" customFormat="1" ht="49.5" x14ac:dyDescent="0.25">
      <c r="B26" s="16">
        <v>18</v>
      </c>
      <c r="C26" s="17" t="s">
        <v>2739</v>
      </c>
      <c r="D26" s="18" t="s">
        <v>416</v>
      </c>
      <c r="E26" s="18" t="s">
        <v>368</v>
      </c>
      <c r="F26" s="114" t="s">
        <v>417</v>
      </c>
      <c r="G26" s="84">
        <v>45426</v>
      </c>
      <c r="H26" s="57">
        <v>4.9753999999999996</v>
      </c>
      <c r="I26" s="20">
        <v>1626878.89</v>
      </c>
      <c r="J26" s="97">
        <f t="shared" si="0"/>
        <v>326984.54194637615</v>
      </c>
      <c r="K26" s="93">
        <v>0</v>
      </c>
      <c r="L26" s="19">
        <f t="shared" si="1"/>
        <v>0</v>
      </c>
    </row>
    <row r="27" spans="2:12" s="11" customFormat="1" ht="49.5" x14ac:dyDescent="0.25">
      <c r="B27" s="16">
        <v>19</v>
      </c>
      <c r="C27" s="17" t="s">
        <v>2740</v>
      </c>
      <c r="D27" s="18" t="s">
        <v>418</v>
      </c>
      <c r="E27" s="18" t="s">
        <v>386</v>
      </c>
      <c r="F27" s="114" t="s">
        <v>419</v>
      </c>
      <c r="G27" s="84">
        <v>45427</v>
      </c>
      <c r="H27" s="57">
        <v>4.9753999999999996</v>
      </c>
      <c r="I27" s="20">
        <v>1953686.87</v>
      </c>
      <c r="J27" s="97">
        <f t="shared" si="0"/>
        <v>392669.3069903928</v>
      </c>
      <c r="K27" s="93">
        <v>0</v>
      </c>
      <c r="L27" s="19">
        <f t="shared" si="1"/>
        <v>0</v>
      </c>
    </row>
    <row r="28" spans="2:12" s="11" customFormat="1" ht="49.5" x14ac:dyDescent="0.25">
      <c r="B28" s="16">
        <v>20</v>
      </c>
      <c r="C28" s="17" t="s">
        <v>420</v>
      </c>
      <c r="D28" s="18" t="s">
        <v>421</v>
      </c>
      <c r="E28" s="18" t="s">
        <v>422</v>
      </c>
      <c r="F28" s="114" t="s">
        <v>423</v>
      </c>
      <c r="G28" s="84">
        <v>45429</v>
      </c>
      <c r="H28" s="57">
        <v>4.9753999999999996</v>
      </c>
      <c r="I28" s="20">
        <v>324415.06</v>
      </c>
      <c r="J28" s="97">
        <f t="shared" si="0"/>
        <v>65203.814768661818</v>
      </c>
      <c r="K28" s="93">
        <v>76708</v>
      </c>
      <c r="L28" s="19">
        <f t="shared" si="1"/>
        <v>15417.453873055434</v>
      </c>
    </row>
    <row r="29" spans="2:12" s="11" customFormat="1" ht="33" x14ac:dyDescent="0.25">
      <c r="B29" s="16">
        <v>21</v>
      </c>
      <c r="C29" s="17" t="s">
        <v>424</v>
      </c>
      <c r="D29" s="18" t="s">
        <v>425</v>
      </c>
      <c r="E29" s="18" t="s">
        <v>426</v>
      </c>
      <c r="F29" s="114" t="s">
        <v>427</v>
      </c>
      <c r="G29" s="84">
        <v>45429</v>
      </c>
      <c r="H29" s="57">
        <v>4.9753999999999996</v>
      </c>
      <c r="I29" s="20">
        <v>637832.65</v>
      </c>
      <c r="J29" s="97">
        <f t="shared" si="0"/>
        <v>128197.26052176711</v>
      </c>
      <c r="K29" s="93">
        <v>0</v>
      </c>
      <c r="L29" s="19">
        <f t="shared" si="1"/>
        <v>0</v>
      </c>
    </row>
    <row r="30" spans="2:12" s="11" customFormat="1" ht="33" x14ac:dyDescent="0.25">
      <c r="B30" s="16">
        <v>22</v>
      </c>
      <c r="C30" s="17" t="s">
        <v>2741</v>
      </c>
      <c r="D30" s="18" t="s">
        <v>428</v>
      </c>
      <c r="E30" s="18" t="s">
        <v>368</v>
      </c>
      <c r="F30" s="114" t="s">
        <v>429</v>
      </c>
      <c r="G30" s="84">
        <v>45429</v>
      </c>
      <c r="H30" s="57">
        <v>4.9753999999999996</v>
      </c>
      <c r="I30" s="20">
        <v>5068033.42</v>
      </c>
      <c r="J30" s="97">
        <f t="shared" si="0"/>
        <v>1018618.2859669575</v>
      </c>
      <c r="K30" s="93">
        <v>252289.52</v>
      </c>
      <c r="L30" s="19">
        <f t="shared" si="1"/>
        <v>50707.384330908069</v>
      </c>
    </row>
    <row r="31" spans="2:12" s="11" customFormat="1" ht="33" x14ac:dyDescent="0.25">
      <c r="B31" s="16">
        <v>23</v>
      </c>
      <c r="C31" s="17" t="s">
        <v>2742</v>
      </c>
      <c r="D31" s="18" t="s">
        <v>430</v>
      </c>
      <c r="E31" s="18" t="s">
        <v>431</v>
      </c>
      <c r="F31" s="114" t="s">
        <v>432</v>
      </c>
      <c r="G31" s="84">
        <v>45429</v>
      </c>
      <c r="H31" s="57">
        <v>4.9753999999999996</v>
      </c>
      <c r="I31" s="20">
        <v>976272.16</v>
      </c>
      <c r="J31" s="97">
        <f t="shared" si="0"/>
        <v>196219.83358121963</v>
      </c>
      <c r="K31" s="93">
        <v>0</v>
      </c>
      <c r="L31" s="19">
        <f t="shared" si="1"/>
        <v>0</v>
      </c>
    </row>
    <row r="32" spans="2:12" s="11" customFormat="1" ht="49.5" x14ac:dyDescent="0.25">
      <c r="B32" s="16">
        <v>24</v>
      </c>
      <c r="C32" s="17" t="s">
        <v>433</v>
      </c>
      <c r="D32" s="18" t="s">
        <v>434</v>
      </c>
      <c r="E32" s="18" t="s">
        <v>435</v>
      </c>
      <c r="F32" s="114" t="s">
        <v>436</v>
      </c>
      <c r="G32" s="84">
        <v>45429</v>
      </c>
      <c r="H32" s="57">
        <v>4.9753999999999996</v>
      </c>
      <c r="I32" s="20">
        <v>1012935.49</v>
      </c>
      <c r="J32" s="97">
        <f t="shared" si="0"/>
        <v>203588.75467299114</v>
      </c>
      <c r="K32" s="93">
        <v>0</v>
      </c>
      <c r="L32" s="19">
        <f t="shared" si="1"/>
        <v>0</v>
      </c>
    </row>
    <row r="33" spans="2:12" s="11" customFormat="1" ht="33" x14ac:dyDescent="0.25">
      <c r="B33" s="16">
        <v>25</v>
      </c>
      <c r="C33" s="17" t="s">
        <v>2743</v>
      </c>
      <c r="D33" s="18" t="s">
        <v>437</v>
      </c>
      <c r="E33" s="18" t="s">
        <v>374</v>
      </c>
      <c r="F33" s="114" t="s">
        <v>438</v>
      </c>
      <c r="G33" s="84">
        <v>45429</v>
      </c>
      <c r="H33" s="57">
        <v>4.9753999999999996</v>
      </c>
      <c r="I33" s="20">
        <v>582853</v>
      </c>
      <c r="J33" s="97">
        <f t="shared" si="0"/>
        <v>117146.96305824658</v>
      </c>
      <c r="K33" s="93">
        <v>0</v>
      </c>
      <c r="L33" s="19">
        <f t="shared" si="1"/>
        <v>0</v>
      </c>
    </row>
    <row r="34" spans="2:12" s="11" customFormat="1" ht="49.5" x14ac:dyDescent="0.25">
      <c r="B34" s="16">
        <v>26</v>
      </c>
      <c r="C34" s="17" t="s">
        <v>439</v>
      </c>
      <c r="D34" s="18" t="s">
        <v>440</v>
      </c>
      <c r="E34" s="18" t="s">
        <v>441</v>
      </c>
      <c r="F34" s="114" t="s">
        <v>442</v>
      </c>
      <c r="G34" s="84">
        <v>45429</v>
      </c>
      <c r="H34" s="57">
        <v>4.9753999999999996</v>
      </c>
      <c r="I34" s="20">
        <v>1969997.51</v>
      </c>
      <c r="J34" s="97">
        <f t="shared" si="0"/>
        <v>395947.56401495362</v>
      </c>
      <c r="K34" s="93">
        <v>0</v>
      </c>
      <c r="L34" s="19">
        <f t="shared" si="1"/>
        <v>0</v>
      </c>
    </row>
    <row r="35" spans="2:12" s="11" customFormat="1" ht="33" x14ac:dyDescent="0.25">
      <c r="B35" s="16">
        <v>27</v>
      </c>
      <c r="C35" s="17" t="s">
        <v>443</v>
      </c>
      <c r="D35" s="18" t="s">
        <v>444</v>
      </c>
      <c r="E35" s="18" t="s">
        <v>403</v>
      </c>
      <c r="F35" s="114" t="s">
        <v>445</v>
      </c>
      <c r="G35" s="84">
        <v>45429</v>
      </c>
      <c r="H35" s="57">
        <v>4.9753999999999996</v>
      </c>
      <c r="I35" s="20">
        <v>2556314.54</v>
      </c>
      <c r="J35" s="97">
        <f t="shared" si="0"/>
        <v>513790.75853197736</v>
      </c>
      <c r="K35" s="93">
        <v>0</v>
      </c>
      <c r="L35" s="19">
        <f t="shared" si="1"/>
        <v>0</v>
      </c>
    </row>
    <row r="36" spans="2:12" s="11" customFormat="1" ht="49.5" x14ac:dyDescent="0.25">
      <c r="B36" s="16">
        <v>28</v>
      </c>
      <c r="C36" s="17" t="s">
        <v>2744</v>
      </c>
      <c r="D36" s="18" t="s">
        <v>446</v>
      </c>
      <c r="E36" s="18" t="s">
        <v>403</v>
      </c>
      <c r="F36" s="114" t="s">
        <v>447</v>
      </c>
      <c r="G36" s="84">
        <v>45429</v>
      </c>
      <c r="H36" s="57">
        <v>4.9753999999999996</v>
      </c>
      <c r="I36" s="20">
        <v>2556133.4900000002</v>
      </c>
      <c r="J36" s="97">
        <f t="shared" si="0"/>
        <v>513754.36949792987</v>
      </c>
      <c r="K36" s="93">
        <v>0</v>
      </c>
      <c r="L36" s="19">
        <f t="shared" ref="L36:L38" si="2">K36/H36</f>
        <v>0</v>
      </c>
    </row>
    <row r="37" spans="2:12" s="11" customFormat="1" ht="33" x14ac:dyDescent="0.25">
      <c r="B37" s="16">
        <v>29</v>
      </c>
      <c r="C37" s="17" t="s">
        <v>2745</v>
      </c>
      <c r="D37" s="18" t="s">
        <v>448</v>
      </c>
      <c r="E37" s="18" t="s">
        <v>449</v>
      </c>
      <c r="F37" s="114" t="s">
        <v>450</v>
      </c>
      <c r="G37" s="84">
        <v>45429</v>
      </c>
      <c r="H37" s="57">
        <v>4.9753999999999996</v>
      </c>
      <c r="I37" s="20">
        <v>6645679.46</v>
      </c>
      <c r="J37" s="97">
        <f t="shared" si="0"/>
        <v>1335707.5732604414</v>
      </c>
      <c r="K37" s="93">
        <v>0</v>
      </c>
      <c r="L37" s="19">
        <f t="shared" si="2"/>
        <v>0</v>
      </c>
    </row>
    <row r="38" spans="2:12" s="11" customFormat="1" ht="49.5" x14ac:dyDescent="0.25">
      <c r="B38" s="16">
        <v>30</v>
      </c>
      <c r="C38" s="17" t="s">
        <v>2746</v>
      </c>
      <c r="D38" s="18" t="s">
        <v>451</v>
      </c>
      <c r="E38" s="18" t="s">
        <v>386</v>
      </c>
      <c r="F38" s="114" t="s">
        <v>452</v>
      </c>
      <c r="G38" s="84">
        <v>45439</v>
      </c>
      <c r="H38" s="57">
        <v>4.9753999999999996</v>
      </c>
      <c r="I38" s="20">
        <v>976544.95</v>
      </c>
      <c r="J38" s="97">
        <f t="shared" si="0"/>
        <v>196274.66133376211</v>
      </c>
      <c r="K38" s="93">
        <v>0</v>
      </c>
      <c r="L38" s="19">
        <f t="shared" si="2"/>
        <v>0</v>
      </c>
    </row>
    <row r="39" spans="2:12" s="11" customFormat="1" ht="33" x14ac:dyDescent="0.25">
      <c r="B39" s="16">
        <v>31</v>
      </c>
      <c r="C39" s="17" t="s">
        <v>2747</v>
      </c>
      <c r="D39" s="18" t="s">
        <v>453</v>
      </c>
      <c r="E39" s="18" t="s">
        <v>422</v>
      </c>
      <c r="F39" s="114" t="s">
        <v>454</v>
      </c>
      <c r="G39" s="84">
        <v>45441</v>
      </c>
      <c r="H39" s="57">
        <v>4.9753999999999996</v>
      </c>
      <c r="I39" s="20">
        <v>1148364.1599999999</v>
      </c>
      <c r="J39" s="97">
        <f t="shared" si="0"/>
        <v>230808.40937412067</v>
      </c>
      <c r="K39" s="93">
        <v>74030</v>
      </c>
      <c r="L39" s="19">
        <f t="shared" ref="L39:L102" si="3">K39/H39</f>
        <v>14879.205692004663</v>
      </c>
    </row>
    <row r="40" spans="2:12" s="11" customFormat="1" ht="66" x14ac:dyDescent="0.25">
      <c r="B40" s="16">
        <v>32</v>
      </c>
      <c r="C40" s="17" t="s">
        <v>455</v>
      </c>
      <c r="D40" s="18" t="s">
        <v>456</v>
      </c>
      <c r="E40" s="18" t="s">
        <v>457</v>
      </c>
      <c r="F40" s="114" t="s">
        <v>458</v>
      </c>
      <c r="G40" s="84">
        <v>45443</v>
      </c>
      <c r="H40" s="57">
        <v>4.9753999999999996</v>
      </c>
      <c r="I40" s="20">
        <v>2465193.36</v>
      </c>
      <c r="J40" s="97">
        <f t="shared" si="0"/>
        <v>495476.41596655548</v>
      </c>
      <c r="K40" s="93">
        <v>0</v>
      </c>
      <c r="L40" s="19">
        <f t="shared" si="3"/>
        <v>0</v>
      </c>
    </row>
    <row r="41" spans="2:12" s="11" customFormat="1" x14ac:dyDescent="0.25">
      <c r="B41" s="16">
        <v>33</v>
      </c>
      <c r="C41" s="17" t="s">
        <v>459</v>
      </c>
      <c r="D41" s="18" t="s">
        <v>460</v>
      </c>
      <c r="E41" s="18" t="s">
        <v>431</v>
      </c>
      <c r="F41" s="114" t="s">
        <v>461</v>
      </c>
      <c r="G41" s="84">
        <v>45443</v>
      </c>
      <c r="H41" s="57">
        <v>4.9753999999999996</v>
      </c>
      <c r="I41" s="20">
        <v>2603535.16</v>
      </c>
      <c r="J41" s="97">
        <f t="shared" si="0"/>
        <v>523281.57736061432</v>
      </c>
      <c r="K41" s="93">
        <v>0</v>
      </c>
      <c r="L41" s="19">
        <f t="shared" si="3"/>
        <v>0</v>
      </c>
    </row>
    <row r="42" spans="2:12" s="11" customFormat="1" ht="49.5" x14ac:dyDescent="0.25">
      <c r="B42" s="16">
        <v>34</v>
      </c>
      <c r="C42" s="17" t="s">
        <v>462</v>
      </c>
      <c r="D42" s="18" t="s">
        <v>463</v>
      </c>
      <c r="E42" s="18" t="s">
        <v>464</v>
      </c>
      <c r="F42" s="114" t="s">
        <v>465</v>
      </c>
      <c r="G42" s="84">
        <v>45443</v>
      </c>
      <c r="H42" s="57">
        <v>4.9753999999999996</v>
      </c>
      <c r="I42" s="20">
        <v>1330481.55</v>
      </c>
      <c r="J42" s="97">
        <f t="shared" si="0"/>
        <v>267411.97692647832</v>
      </c>
      <c r="K42" s="93">
        <v>0</v>
      </c>
      <c r="L42" s="19">
        <f t="shared" si="3"/>
        <v>0</v>
      </c>
    </row>
    <row r="43" spans="2:12" s="11" customFormat="1" ht="66" x14ac:dyDescent="0.25">
      <c r="B43" s="16">
        <v>35</v>
      </c>
      <c r="C43" s="17" t="s">
        <v>466</v>
      </c>
      <c r="D43" s="18" t="s">
        <v>467</v>
      </c>
      <c r="E43" s="18" t="s">
        <v>468</v>
      </c>
      <c r="F43" s="114" t="s">
        <v>469</v>
      </c>
      <c r="G43" s="84">
        <v>45443</v>
      </c>
      <c r="H43" s="57">
        <v>4.9753999999999996</v>
      </c>
      <c r="I43" s="20">
        <v>1012481.75</v>
      </c>
      <c r="J43" s="97">
        <f t="shared" si="0"/>
        <v>203497.55798528763</v>
      </c>
      <c r="K43" s="93">
        <v>191590</v>
      </c>
      <c r="L43" s="19">
        <f t="shared" si="3"/>
        <v>38507.456686899546</v>
      </c>
    </row>
    <row r="44" spans="2:12" s="11" customFormat="1" ht="49.5" x14ac:dyDescent="0.25">
      <c r="B44" s="16">
        <v>36</v>
      </c>
      <c r="C44" s="17" t="s">
        <v>470</v>
      </c>
      <c r="D44" s="18" t="s">
        <v>471</v>
      </c>
      <c r="E44" s="18" t="s">
        <v>472</v>
      </c>
      <c r="F44" s="114" t="s">
        <v>473</v>
      </c>
      <c r="G44" s="84">
        <v>45443</v>
      </c>
      <c r="H44" s="57">
        <v>4.9753999999999996</v>
      </c>
      <c r="I44" s="20">
        <v>2130753.7000000002</v>
      </c>
      <c r="J44" s="97">
        <f t="shared" si="0"/>
        <v>428257.76821964071</v>
      </c>
      <c r="K44" s="93">
        <v>0</v>
      </c>
      <c r="L44" s="19">
        <f t="shared" si="3"/>
        <v>0</v>
      </c>
    </row>
    <row r="45" spans="2:12" s="11" customFormat="1" ht="33" x14ac:dyDescent="0.25">
      <c r="B45" s="16">
        <v>37</v>
      </c>
      <c r="C45" s="17" t="s">
        <v>2748</v>
      </c>
      <c r="D45" s="18" t="s">
        <v>474</v>
      </c>
      <c r="E45" s="18" t="s">
        <v>475</v>
      </c>
      <c r="F45" s="114" t="s">
        <v>476</v>
      </c>
      <c r="G45" s="84">
        <v>45443</v>
      </c>
      <c r="H45" s="57">
        <v>4.9753999999999996</v>
      </c>
      <c r="I45" s="20">
        <v>1442442.32</v>
      </c>
      <c r="J45" s="97">
        <f t="shared" si="0"/>
        <v>289914.84503758495</v>
      </c>
      <c r="K45" s="93">
        <v>0</v>
      </c>
      <c r="L45" s="19">
        <f t="shared" si="3"/>
        <v>0</v>
      </c>
    </row>
    <row r="46" spans="2:12" s="11" customFormat="1" ht="33" x14ac:dyDescent="0.25">
      <c r="B46" s="16">
        <v>38</v>
      </c>
      <c r="C46" s="17" t="s">
        <v>2749</v>
      </c>
      <c r="D46" s="18" t="s">
        <v>477</v>
      </c>
      <c r="E46" s="18" t="s">
        <v>431</v>
      </c>
      <c r="F46" s="114" t="s">
        <v>478</v>
      </c>
      <c r="G46" s="84">
        <v>45443</v>
      </c>
      <c r="H46" s="57">
        <v>4.9753999999999996</v>
      </c>
      <c r="I46" s="20">
        <v>1171549.8</v>
      </c>
      <c r="J46" s="97">
        <f t="shared" si="0"/>
        <v>235468.46484704749</v>
      </c>
      <c r="K46" s="93">
        <v>0</v>
      </c>
      <c r="L46" s="19">
        <f t="shared" si="3"/>
        <v>0</v>
      </c>
    </row>
    <row r="47" spans="2:12" s="11" customFormat="1" ht="49.5" x14ac:dyDescent="0.25">
      <c r="B47" s="16">
        <v>39</v>
      </c>
      <c r="C47" s="17" t="s">
        <v>479</v>
      </c>
      <c r="D47" s="18" t="s">
        <v>480</v>
      </c>
      <c r="E47" s="18" t="s">
        <v>435</v>
      </c>
      <c r="F47" s="114" t="s">
        <v>481</v>
      </c>
      <c r="G47" s="84">
        <v>45443</v>
      </c>
      <c r="H47" s="57">
        <v>4.9753999999999996</v>
      </c>
      <c r="I47" s="20">
        <v>638854.06000000006</v>
      </c>
      <c r="J47" s="97">
        <f t="shared" si="0"/>
        <v>128402.55255858827</v>
      </c>
      <c r="K47" s="93">
        <v>0</v>
      </c>
      <c r="L47" s="19">
        <f t="shared" si="3"/>
        <v>0</v>
      </c>
    </row>
    <row r="48" spans="2:12" s="11" customFormat="1" ht="66" x14ac:dyDescent="0.25">
      <c r="B48" s="16">
        <v>40</v>
      </c>
      <c r="C48" s="17" t="s">
        <v>482</v>
      </c>
      <c r="D48" s="18" t="s">
        <v>483</v>
      </c>
      <c r="E48" s="18" t="s">
        <v>403</v>
      </c>
      <c r="F48" s="114" t="s">
        <v>484</v>
      </c>
      <c r="G48" s="84">
        <v>45443</v>
      </c>
      <c r="H48" s="57">
        <v>4.9753999999999996</v>
      </c>
      <c r="I48" s="20">
        <v>2276036.12</v>
      </c>
      <c r="J48" s="97">
        <f t="shared" si="0"/>
        <v>457457.91695140093</v>
      </c>
      <c r="K48" s="93">
        <v>0</v>
      </c>
      <c r="L48" s="19">
        <f t="shared" si="3"/>
        <v>0</v>
      </c>
    </row>
    <row r="49" spans="2:12" s="11" customFormat="1" ht="33" x14ac:dyDescent="0.25">
      <c r="B49" s="16">
        <v>41</v>
      </c>
      <c r="C49" s="17" t="s">
        <v>2750</v>
      </c>
      <c r="D49" s="18" t="s">
        <v>485</v>
      </c>
      <c r="E49" s="18" t="s">
        <v>431</v>
      </c>
      <c r="F49" s="114" t="s">
        <v>486</v>
      </c>
      <c r="G49" s="84">
        <v>45450</v>
      </c>
      <c r="H49" s="57">
        <v>4.9753999999999996</v>
      </c>
      <c r="I49" s="20">
        <v>1626689.24</v>
      </c>
      <c r="J49" s="97">
        <f t="shared" si="0"/>
        <v>326946.4244080878</v>
      </c>
      <c r="K49" s="93">
        <v>0</v>
      </c>
      <c r="L49" s="19">
        <f t="shared" si="3"/>
        <v>0</v>
      </c>
    </row>
    <row r="50" spans="2:12" s="11" customFormat="1" ht="33" x14ac:dyDescent="0.25">
      <c r="B50" s="16">
        <v>42</v>
      </c>
      <c r="C50" s="17" t="s">
        <v>487</v>
      </c>
      <c r="D50" s="18" t="s">
        <v>488</v>
      </c>
      <c r="E50" s="18" t="s">
        <v>472</v>
      </c>
      <c r="F50" s="114" t="s">
        <v>489</v>
      </c>
      <c r="G50" s="84">
        <v>45450</v>
      </c>
      <c r="H50" s="57">
        <v>4.9753999999999996</v>
      </c>
      <c r="I50" s="20">
        <v>1706222</v>
      </c>
      <c r="J50" s="97">
        <f t="shared" si="0"/>
        <v>342931.62358805328</v>
      </c>
      <c r="K50" s="93">
        <v>0</v>
      </c>
      <c r="L50" s="19">
        <f t="shared" si="3"/>
        <v>0</v>
      </c>
    </row>
    <row r="51" spans="2:12" s="11" customFormat="1" ht="49.5" x14ac:dyDescent="0.25">
      <c r="B51" s="16">
        <v>43</v>
      </c>
      <c r="C51" s="17" t="s">
        <v>2751</v>
      </c>
      <c r="D51" s="18" t="s">
        <v>490</v>
      </c>
      <c r="E51" s="18" t="s">
        <v>475</v>
      </c>
      <c r="F51" s="114" t="s">
        <v>491</v>
      </c>
      <c r="G51" s="84">
        <v>45450</v>
      </c>
      <c r="H51" s="57">
        <v>4.9753999999999996</v>
      </c>
      <c r="I51" s="20">
        <v>881113.66</v>
      </c>
      <c r="J51" s="97">
        <f t="shared" si="0"/>
        <v>177094.03465048037</v>
      </c>
      <c r="K51" s="93">
        <v>0</v>
      </c>
      <c r="L51" s="19">
        <f t="shared" si="3"/>
        <v>0</v>
      </c>
    </row>
    <row r="52" spans="2:12" s="11" customFormat="1" ht="49.5" x14ac:dyDescent="0.25">
      <c r="B52" s="16">
        <v>44</v>
      </c>
      <c r="C52" s="17" t="s">
        <v>492</v>
      </c>
      <c r="D52" s="18" t="s">
        <v>493</v>
      </c>
      <c r="E52" s="18" t="s">
        <v>494</v>
      </c>
      <c r="F52" s="114" t="s">
        <v>495</v>
      </c>
      <c r="G52" s="84">
        <v>45450</v>
      </c>
      <c r="H52" s="57">
        <v>4.9753999999999996</v>
      </c>
      <c r="I52" s="20">
        <v>1300444.0900000001</v>
      </c>
      <c r="J52" s="97">
        <f t="shared" si="0"/>
        <v>261374.78192708129</v>
      </c>
      <c r="K52" s="93">
        <v>0</v>
      </c>
      <c r="L52" s="19">
        <f t="shared" si="3"/>
        <v>0</v>
      </c>
    </row>
    <row r="53" spans="2:12" s="11" customFormat="1" ht="49.5" x14ac:dyDescent="0.25">
      <c r="B53" s="16">
        <v>45</v>
      </c>
      <c r="C53" s="17" t="s">
        <v>496</v>
      </c>
      <c r="D53" s="18" t="s">
        <v>497</v>
      </c>
      <c r="E53" s="18" t="s">
        <v>498</v>
      </c>
      <c r="F53" s="114" t="s">
        <v>499</v>
      </c>
      <c r="G53" s="84">
        <v>45450</v>
      </c>
      <c r="H53" s="57">
        <v>4.9753999999999996</v>
      </c>
      <c r="I53" s="20">
        <v>1011227.32</v>
      </c>
      <c r="J53" s="97">
        <f t="shared" si="0"/>
        <v>203245.43152309363</v>
      </c>
      <c r="K53" s="93">
        <v>0</v>
      </c>
      <c r="L53" s="19">
        <f t="shared" si="3"/>
        <v>0</v>
      </c>
    </row>
    <row r="54" spans="2:12" s="11" customFormat="1" ht="33" x14ac:dyDescent="0.25">
      <c r="B54" s="16">
        <v>46</v>
      </c>
      <c r="C54" s="17" t="s">
        <v>500</v>
      </c>
      <c r="D54" s="18" t="s">
        <v>501</v>
      </c>
      <c r="E54" s="18" t="s">
        <v>408</v>
      </c>
      <c r="F54" s="114" t="s">
        <v>502</v>
      </c>
      <c r="G54" s="84">
        <v>45450</v>
      </c>
      <c r="H54" s="57">
        <v>4.9753999999999996</v>
      </c>
      <c r="I54" s="20">
        <v>1011227.32</v>
      </c>
      <c r="J54" s="97">
        <f t="shared" si="0"/>
        <v>203245.43152309363</v>
      </c>
      <c r="K54" s="93">
        <v>0</v>
      </c>
      <c r="L54" s="19">
        <f t="shared" si="3"/>
        <v>0</v>
      </c>
    </row>
    <row r="55" spans="2:12" s="11" customFormat="1" ht="33" x14ac:dyDescent="0.25">
      <c r="B55" s="16">
        <v>47</v>
      </c>
      <c r="C55" s="17" t="s">
        <v>503</v>
      </c>
      <c r="D55" s="18" t="s">
        <v>504</v>
      </c>
      <c r="E55" s="18" t="s">
        <v>494</v>
      </c>
      <c r="F55" s="114" t="s">
        <v>505</v>
      </c>
      <c r="G55" s="84">
        <v>45450</v>
      </c>
      <c r="H55" s="57">
        <v>4.9753999999999996</v>
      </c>
      <c r="I55" s="20">
        <v>2290628.39</v>
      </c>
      <c r="J55" s="97">
        <f t="shared" si="0"/>
        <v>460390.80073963909</v>
      </c>
      <c r="K55" s="93">
        <v>0</v>
      </c>
      <c r="L55" s="19">
        <f t="shared" si="3"/>
        <v>0</v>
      </c>
    </row>
    <row r="56" spans="2:12" s="11" customFormat="1" x14ac:dyDescent="0.25">
      <c r="B56" s="16">
        <v>48</v>
      </c>
      <c r="C56" s="17" t="s">
        <v>506</v>
      </c>
      <c r="D56" s="18" t="s">
        <v>507</v>
      </c>
      <c r="E56" s="18" t="s">
        <v>431</v>
      </c>
      <c r="F56" s="114" t="s">
        <v>508</v>
      </c>
      <c r="G56" s="84">
        <v>45450</v>
      </c>
      <c r="H56" s="57">
        <v>4.9753999999999996</v>
      </c>
      <c r="I56" s="20">
        <v>2277785.16</v>
      </c>
      <c r="J56" s="97">
        <f t="shared" si="0"/>
        <v>457809.45451621985</v>
      </c>
      <c r="K56" s="93">
        <v>0</v>
      </c>
      <c r="L56" s="19">
        <f t="shared" si="3"/>
        <v>0</v>
      </c>
    </row>
    <row r="57" spans="2:12" s="11" customFormat="1" ht="33" x14ac:dyDescent="0.25">
      <c r="B57" s="16">
        <v>49</v>
      </c>
      <c r="C57" s="17" t="s">
        <v>509</v>
      </c>
      <c r="D57" s="18" t="s">
        <v>510</v>
      </c>
      <c r="E57" s="18" t="s">
        <v>403</v>
      </c>
      <c r="F57" s="114" t="s">
        <v>511</v>
      </c>
      <c r="G57" s="84">
        <v>45450</v>
      </c>
      <c r="H57" s="57">
        <v>4.9753999999999996</v>
      </c>
      <c r="I57" s="20">
        <v>2589725.21</v>
      </c>
      <c r="J57" s="97">
        <f t="shared" si="0"/>
        <v>520505.9311814126</v>
      </c>
      <c r="K57" s="93">
        <v>0</v>
      </c>
      <c r="L57" s="19">
        <f t="shared" si="3"/>
        <v>0</v>
      </c>
    </row>
    <row r="58" spans="2:12" s="11" customFormat="1" ht="66" x14ac:dyDescent="0.25">
      <c r="B58" s="16">
        <v>50</v>
      </c>
      <c r="C58" s="17" t="s">
        <v>512</v>
      </c>
      <c r="D58" s="18" t="s">
        <v>513</v>
      </c>
      <c r="E58" s="18" t="s">
        <v>464</v>
      </c>
      <c r="F58" s="114" t="s">
        <v>514</v>
      </c>
      <c r="G58" s="84">
        <v>45450</v>
      </c>
      <c r="H58" s="57">
        <v>4.9753999999999996</v>
      </c>
      <c r="I58" s="20">
        <v>731490.35</v>
      </c>
      <c r="J58" s="97">
        <f t="shared" si="0"/>
        <v>147021.41536358887</v>
      </c>
      <c r="K58" s="93">
        <v>0</v>
      </c>
      <c r="L58" s="19">
        <f t="shared" si="3"/>
        <v>0</v>
      </c>
    </row>
    <row r="59" spans="2:12" s="11" customFormat="1" ht="33" x14ac:dyDescent="0.25">
      <c r="B59" s="16">
        <v>51</v>
      </c>
      <c r="C59" s="17" t="s">
        <v>2752</v>
      </c>
      <c r="D59" s="18" t="s">
        <v>515</v>
      </c>
      <c r="E59" s="18" t="s">
        <v>374</v>
      </c>
      <c r="F59" s="114" t="s">
        <v>516</v>
      </c>
      <c r="G59" s="84">
        <v>45450</v>
      </c>
      <c r="H59" s="57">
        <v>4.9753999999999996</v>
      </c>
      <c r="I59" s="20">
        <v>1526154.78</v>
      </c>
      <c r="J59" s="97">
        <f t="shared" si="0"/>
        <v>306740.11737749731</v>
      </c>
      <c r="K59" s="93">
        <v>0</v>
      </c>
      <c r="L59" s="19">
        <f t="shared" si="3"/>
        <v>0</v>
      </c>
    </row>
    <row r="60" spans="2:12" s="11" customFormat="1" ht="33" x14ac:dyDescent="0.25">
      <c r="B60" s="16">
        <v>52</v>
      </c>
      <c r="C60" s="17" t="s">
        <v>517</v>
      </c>
      <c r="D60" s="18" t="s">
        <v>518</v>
      </c>
      <c r="E60" s="18" t="s">
        <v>519</v>
      </c>
      <c r="F60" s="114" t="s">
        <v>520</v>
      </c>
      <c r="G60" s="84">
        <v>45450</v>
      </c>
      <c r="H60" s="57">
        <v>4.9753999999999996</v>
      </c>
      <c r="I60" s="20">
        <v>9000299.0999999996</v>
      </c>
      <c r="J60" s="97">
        <f t="shared" si="0"/>
        <v>1808959.9027213892</v>
      </c>
      <c r="K60" s="93">
        <v>0</v>
      </c>
      <c r="L60" s="19">
        <f t="shared" si="3"/>
        <v>0</v>
      </c>
    </row>
    <row r="61" spans="2:12" s="11" customFormat="1" ht="49.5" x14ac:dyDescent="0.25">
      <c r="B61" s="16">
        <v>53</v>
      </c>
      <c r="C61" s="17" t="s">
        <v>2753</v>
      </c>
      <c r="D61" s="18" t="s">
        <v>521</v>
      </c>
      <c r="E61" s="18" t="s">
        <v>449</v>
      </c>
      <c r="F61" s="114" t="s">
        <v>522</v>
      </c>
      <c r="G61" s="84">
        <v>45450</v>
      </c>
      <c r="H61" s="57">
        <v>4.9753999999999996</v>
      </c>
      <c r="I61" s="20">
        <v>1970413.96</v>
      </c>
      <c r="J61" s="97">
        <f t="shared" si="0"/>
        <v>396031.26582787314</v>
      </c>
      <c r="K61" s="93">
        <v>0</v>
      </c>
      <c r="L61" s="19">
        <f t="shared" si="3"/>
        <v>0</v>
      </c>
    </row>
    <row r="62" spans="2:12" s="11" customFormat="1" ht="49.5" x14ac:dyDescent="0.25">
      <c r="B62" s="16">
        <v>54</v>
      </c>
      <c r="C62" s="17" t="s">
        <v>523</v>
      </c>
      <c r="D62" s="18" t="s">
        <v>524</v>
      </c>
      <c r="E62" s="18" t="s">
        <v>494</v>
      </c>
      <c r="F62" s="114" t="s">
        <v>525</v>
      </c>
      <c r="G62" s="84">
        <v>45450</v>
      </c>
      <c r="H62" s="57">
        <v>4.9753999999999996</v>
      </c>
      <c r="I62" s="20">
        <v>1091186.55</v>
      </c>
      <c r="J62" s="97">
        <f t="shared" si="0"/>
        <v>219316.34642440811</v>
      </c>
      <c r="K62" s="93">
        <v>0</v>
      </c>
      <c r="L62" s="19">
        <f t="shared" si="3"/>
        <v>0</v>
      </c>
    </row>
    <row r="63" spans="2:12" s="11" customFormat="1" ht="33" x14ac:dyDescent="0.25">
      <c r="B63" s="16">
        <v>55</v>
      </c>
      <c r="C63" s="17" t="s">
        <v>2758</v>
      </c>
      <c r="D63" s="18" t="s">
        <v>526</v>
      </c>
      <c r="E63" s="18" t="s">
        <v>374</v>
      </c>
      <c r="F63" s="114" t="s">
        <v>527</v>
      </c>
      <c r="G63" s="84">
        <v>45455</v>
      </c>
      <c r="H63" s="57">
        <v>4.9753999999999996</v>
      </c>
      <c r="I63" s="20">
        <v>2583897.86</v>
      </c>
      <c r="J63" s="97">
        <f t="shared" si="0"/>
        <v>519334.69871769106</v>
      </c>
      <c r="K63" s="93">
        <v>368925</v>
      </c>
      <c r="L63" s="19">
        <f t="shared" si="3"/>
        <v>74149.817100132655</v>
      </c>
    </row>
    <row r="64" spans="2:12" s="11" customFormat="1" ht="49.5" x14ac:dyDescent="0.25">
      <c r="B64" s="16">
        <v>56</v>
      </c>
      <c r="C64" s="17" t="s">
        <v>528</v>
      </c>
      <c r="D64" s="18" t="s">
        <v>529</v>
      </c>
      <c r="E64" s="18" t="s">
        <v>408</v>
      </c>
      <c r="F64" s="114" t="s">
        <v>530</v>
      </c>
      <c r="G64" s="84">
        <v>45457</v>
      </c>
      <c r="H64" s="57">
        <v>4.9753999999999996</v>
      </c>
      <c r="I64" s="20">
        <v>1650406.78</v>
      </c>
      <c r="J64" s="97">
        <f t="shared" si="0"/>
        <v>331713.38585842348</v>
      </c>
      <c r="K64" s="93">
        <v>0</v>
      </c>
      <c r="L64" s="19">
        <f t="shared" si="3"/>
        <v>0</v>
      </c>
    </row>
    <row r="65" spans="2:12" s="11" customFormat="1" ht="66" x14ac:dyDescent="0.25">
      <c r="B65" s="16">
        <v>57</v>
      </c>
      <c r="C65" s="17" t="s">
        <v>531</v>
      </c>
      <c r="D65" s="18" t="s">
        <v>532</v>
      </c>
      <c r="E65" s="18" t="s">
        <v>403</v>
      </c>
      <c r="F65" s="114" t="s">
        <v>533</v>
      </c>
      <c r="G65" s="84">
        <v>45457</v>
      </c>
      <c r="H65" s="57">
        <v>4.9753999999999996</v>
      </c>
      <c r="I65" s="20">
        <v>1329973.7</v>
      </c>
      <c r="J65" s="97">
        <f t="shared" si="0"/>
        <v>267309.9047312779</v>
      </c>
      <c r="K65" s="93">
        <v>0</v>
      </c>
      <c r="L65" s="19">
        <f t="shared" si="3"/>
        <v>0</v>
      </c>
    </row>
    <row r="66" spans="2:12" s="11" customFormat="1" ht="49.5" x14ac:dyDescent="0.25">
      <c r="B66" s="16">
        <v>58</v>
      </c>
      <c r="C66" s="17" t="s">
        <v>534</v>
      </c>
      <c r="D66" s="18" t="s">
        <v>535</v>
      </c>
      <c r="E66" s="18" t="s">
        <v>374</v>
      </c>
      <c r="F66" s="114" t="s">
        <v>536</v>
      </c>
      <c r="G66" s="84">
        <v>45460</v>
      </c>
      <c r="H66" s="57">
        <v>4.9753999999999996</v>
      </c>
      <c r="I66" s="20">
        <v>798672.6</v>
      </c>
      <c r="J66" s="97">
        <f t="shared" si="0"/>
        <v>160524.29955380474</v>
      </c>
      <c r="K66" s="93">
        <v>0</v>
      </c>
      <c r="L66" s="19">
        <f t="shared" si="3"/>
        <v>0</v>
      </c>
    </row>
    <row r="67" spans="2:12" s="11" customFormat="1" ht="33" x14ac:dyDescent="0.25">
      <c r="B67" s="16">
        <v>59</v>
      </c>
      <c r="C67" s="17" t="s">
        <v>2759</v>
      </c>
      <c r="D67" s="18" t="s">
        <v>537</v>
      </c>
      <c r="E67" s="18" t="s">
        <v>374</v>
      </c>
      <c r="F67" s="114" t="s">
        <v>538</v>
      </c>
      <c r="G67" s="84">
        <v>45460</v>
      </c>
      <c r="H67" s="57">
        <v>4.9753999999999996</v>
      </c>
      <c r="I67" s="20">
        <v>621530.99</v>
      </c>
      <c r="J67" s="97">
        <f t="shared" si="0"/>
        <v>124920.80837721592</v>
      </c>
      <c r="K67" s="93">
        <v>0</v>
      </c>
      <c r="L67" s="19">
        <f t="shared" si="3"/>
        <v>0</v>
      </c>
    </row>
    <row r="68" spans="2:12" s="11" customFormat="1" ht="49.5" x14ac:dyDescent="0.25">
      <c r="B68" s="16">
        <v>60</v>
      </c>
      <c r="C68" s="17" t="s">
        <v>539</v>
      </c>
      <c r="D68" s="18" t="s">
        <v>540</v>
      </c>
      <c r="E68" s="18" t="s">
        <v>408</v>
      </c>
      <c r="F68" s="114" t="s">
        <v>541</v>
      </c>
      <c r="G68" s="84">
        <v>45468</v>
      </c>
      <c r="H68" s="57">
        <v>4.9753999999999996</v>
      </c>
      <c r="I68" s="20">
        <v>1330855.8</v>
      </c>
      <c r="J68" s="97">
        <f t="shared" si="0"/>
        <v>267487.19700928574</v>
      </c>
      <c r="K68" s="93">
        <v>0</v>
      </c>
      <c r="L68" s="19">
        <f t="shared" si="3"/>
        <v>0</v>
      </c>
    </row>
    <row r="69" spans="2:12" s="11" customFormat="1" ht="49.5" x14ac:dyDescent="0.25">
      <c r="B69" s="16">
        <v>61</v>
      </c>
      <c r="C69" s="17" t="s">
        <v>542</v>
      </c>
      <c r="D69" s="18" t="s">
        <v>543</v>
      </c>
      <c r="E69" s="18" t="s">
        <v>475</v>
      </c>
      <c r="F69" s="114" t="s">
        <v>544</v>
      </c>
      <c r="G69" s="84">
        <v>45468</v>
      </c>
      <c r="H69" s="57">
        <v>4.9753999999999996</v>
      </c>
      <c r="I69" s="20">
        <v>494466.42</v>
      </c>
      <c r="J69" s="97">
        <f t="shared" si="0"/>
        <v>99382.244643646743</v>
      </c>
      <c r="K69" s="93">
        <v>0</v>
      </c>
      <c r="L69" s="19">
        <f t="shared" si="3"/>
        <v>0</v>
      </c>
    </row>
    <row r="70" spans="2:12" s="11" customFormat="1" ht="66" x14ac:dyDescent="0.25">
      <c r="B70" s="16">
        <v>62</v>
      </c>
      <c r="C70" s="17" t="s">
        <v>2760</v>
      </c>
      <c r="D70" s="18" t="s">
        <v>545</v>
      </c>
      <c r="E70" s="18" t="s">
        <v>546</v>
      </c>
      <c r="F70" s="114" t="s">
        <v>547</v>
      </c>
      <c r="G70" s="84">
        <v>45468</v>
      </c>
      <c r="H70" s="57">
        <v>4.9753999999999996</v>
      </c>
      <c r="I70" s="20">
        <v>1494726.2</v>
      </c>
      <c r="J70" s="97">
        <f t="shared" si="0"/>
        <v>300423.32274791977</v>
      </c>
      <c r="K70" s="93">
        <v>0</v>
      </c>
      <c r="L70" s="19">
        <f t="shared" si="3"/>
        <v>0</v>
      </c>
    </row>
    <row r="71" spans="2:12" s="11" customFormat="1" ht="66" x14ac:dyDescent="0.25">
      <c r="B71" s="16">
        <v>63</v>
      </c>
      <c r="C71" s="17" t="s">
        <v>548</v>
      </c>
      <c r="D71" s="18" t="s">
        <v>549</v>
      </c>
      <c r="E71" s="18" t="s">
        <v>519</v>
      </c>
      <c r="F71" s="114" t="s">
        <v>550</v>
      </c>
      <c r="G71" s="84">
        <v>45468</v>
      </c>
      <c r="H71" s="57">
        <v>4.9753999999999996</v>
      </c>
      <c r="I71" s="20">
        <v>2571665.02</v>
      </c>
      <c r="J71" s="97">
        <f t="shared" si="0"/>
        <v>516876.0340877116</v>
      </c>
      <c r="K71" s="93">
        <v>0</v>
      </c>
      <c r="L71" s="19">
        <f t="shared" si="3"/>
        <v>0</v>
      </c>
    </row>
    <row r="72" spans="2:12" s="11" customFormat="1" ht="33" x14ac:dyDescent="0.25">
      <c r="B72" s="16">
        <v>64</v>
      </c>
      <c r="C72" s="17" t="s">
        <v>551</v>
      </c>
      <c r="D72" s="18" t="s">
        <v>552</v>
      </c>
      <c r="E72" s="18" t="s">
        <v>494</v>
      </c>
      <c r="F72" s="114" t="s">
        <v>553</v>
      </c>
      <c r="G72" s="84">
        <v>45471</v>
      </c>
      <c r="H72" s="57">
        <v>4.9753999999999996</v>
      </c>
      <c r="I72" s="20">
        <v>2557434.9500000002</v>
      </c>
      <c r="J72" s="97">
        <f t="shared" si="0"/>
        <v>514015.94846645504</v>
      </c>
      <c r="K72" s="93">
        <v>0</v>
      </c>
      <c r="L72" s="19">
        <f t="shared" si="3"/>
        <v>0</v>
      </c>
    </row>
    <row r="73" spans="2:12" s="11" customFormat="1" ht="49.5" x14ac:dyDescent="0.25">
      <c r="B73" s="16">
        <v>65</v>
      </c>
      <c r="C73" s="17" t="s">
        <v>2761</v>
      </c>
      <c r="D73" s="18" t="s">
        <v>554</v>
      </c>
      <c r="E73" s="18" t="s">
        <v>555</v>
      </c>
      <c r="F73" s="114" t="s">
        <v>556</v>
      </c>
      <c r="G73" s="84">
        <v>45471</v>
      </c>
      <c r="H73" s="57">
        <v>4.9753999999999996</v>
      </c>
      <c r="I73" s="20">
        <v>1693327.63</v>
      </c>
      <c r="J73" s="97">
        <f t="shared" si="0"/>
        <v>340339.99879406684</v>
      </c>
      <c r="K73" s="93">
        <v>0</v>
      </c>
      <c r="L73" s="19">
        <f t="shared" si="3"/>
        <v>0</v>
      </c>
    </row>
    <row r="74" spans="2:12" s="11" customFormat="1" ht="33" x14ac:dyDescent="0.25">
      <c r="B74" s="16">
        <v>66</v>
      </c>
      <c r="C74" s="17" t="s">
        <v>2762</v>
      </c>
      <c r="D74" s="18" t="s">
        <v>557</v>
      </c>
      <c r="E74" s="18" t="s">
        <v>475</v>
      </c>
      <c r="F74" s="114" t="s">
        <v>558</v>
      </c>
      <c r="G74" s="84">
        <v>45475</v>
      </c>
      <c r="H74" s="57">
        <v>4.9753999999999996</v>
      </c>
      <c r="I74" s="20">
        <v>2572760.7799999998</v>
      </c>
      <c r="J74" s="97">
        <f t="shared" si="0"/>
        <v>517096.26964666159</v>
      </c>
      <c r="K74" s="93">
        <v>0</v>
      </c>
      <c r="L74" s="19">
        <f t="shared" si="3"/>
        <v>0</v>
      </c>
    </row>
    <row r="75" spans="2:12" s="11" customFormat="1" ht="49.5" x14ac:dyDescent="0.25">
      <c r="B75" s="16">
        <v>67</v>
      </c>
      <c r="C75" s="17" t="s">
        <v>559</v>
      </c>
      <c r="D75" s="18" t="s">
        <v>560</v>
      </c>
      <c r="E75" s="18" t="s">
        <v>494</v>
      </c>
      <c r="F75" s="114" t="s">
        <v>561</v>
      </c>
      <c r="G75" s="84">
        <v>45475</v>
      </c>
      <c r="H75" s="57">
        <v>4.9753999999999996</v>
      </c>
      <c r="I75" s="20">
        <v>1650068.28</v>
      </c>
      <c r="J75" s="97">
        <f t="shared" ref="J75:J138" si="4">I75/H75</f>
        <v>331645.35112754756</v>
      </c>
      <c r="K75" s="93">
        <v>0</v>
      </c>
      <c r="L75" s="19">
        <f t="shared" si="3"/>
        <v>0</v>
      </c>
    </row>
    <row r="76" spans="2:12" s="11" customFormat="1" ht="33" x14ac:dyDescent="0.25">
      <c r="B76" s="16">
        <v>68</v>
      </c>
      <c r="C76" s="17" t="s">
        <v>562</v>
      </c>
      <c r="D76" s="18" t="s">
        <v>563</v>
      </c>
      <c r="E76" s="18" t="s">
        <v>403</v>
      </c>
      <c r="F76" s="114" t="s">
        <v>564</v>
      </c>
      <c r="G76" s="84">
        <v>45475</v>
      </c>
      <c r="H76" s="57">
        <v>4.9753999999999996</v>
      </c>
      <c r="I76" s="20">
        <v>1652487.55</v>
      </c>
      <c r="J76" s="97">
        <f t="shared" si="4"/>
        <v>332131.59745950077</v>
      </c>
      <c r="K76" s="93">
        <v>0</v>
      </c>
      <c r="L76" s="19">
        <f t="shared" si="3"/>
        <v>0</v>
      </c>
    </row>
    <row r="77" spans="2:12" s="11" customFormat="1" ht="33" x14ac:dyDescent="0.25">
      <c r="B77" s="16">
        <v>69</v>
      </c>
      <c r="C77" s="17" t="s">
        <v>2764</v>
      </c>
      <c r="D77" s="18" t="s">
        <v>565</v>
      </c>
      <c r="E77" s="18" t="s">
        <v>368</v>
      </c>
      <c r="F77" s="9">
        <v>134</v>
      </c>
      <c r="G77" s="84">
        <v>45475</v>
      </c>
      <c r="H77" s="57">
        <v>4.9753999999999996</v>
      </c>
      <c r="I77" s="20">
        <v>852140.3</v>
      </c>
      <c r="J77" s="97">
        <f t="shared" si="4"/>
        <v>171270.71190256061</v>
      </c>
      <c r="K77" s="93">
        <v>0</v>
      </c>
      <c r="L77" s="19">
        <f t="shared" si="3"/>
        <v>0</v>
      </c>
    </row>
    <row r="78" spans="2:12" s="11" customFormat="1" ht="49.5" x14ac:dyDescent="0.25">
      <c r="B78" s="16">
        <v>70</v>
      </c>
      <c r="C78" s="17" t="s">
        <v>566</v>
      </c>
      <c r="D78" s="18" t="s">
        <v>567</v>
      </c>
      <c r="E78" s="18" t="s">
        <v>389</v>
      </c>
      <c r="F78" s="9">
        <v>135</v>
      </c>
      <c r="G78" s="84">
        <v>45475</v>
      </c>
      <c r="H78" s="57">
        <v>4.9753999999999996</v>
      </c>
      <c r="I78" s="20">
        <v>844133.64</v>
      </c>
      <c r="J78" s="97">
        <f t="shared" si="4"/>
        <v>169661.46239498333</v>
      </c>
      <c r="K78" s="93">
        <v>0</v>
      </c>
      <c r="L78" s="19">
        <f t="shared" si="3"/>
        <v>0</v>
      </c>
    </row>
    <row r="79" spans="2:12" s="11" customFormat="1" ht="33" x14ac:dyDescent="0.25">
      <c r="B79" s="16">
        <v>71</v>
      </c>
      <c r="C79" s="17" t="s">
        <v>568</v>
      </c>
      <c r="D79" s="18" t="s">
        <v>569</v>
      </c>
      <c r="E79" s="18" t="s">
        <v>494</v>
      </c>
      <c r="F79" s="9">
        <v>136</v>
      </c>
      <c r="G79" s="84">
        <v>45476</v>
      </c>
      <c r="H79" s="57">
        <v>4.9753999999999996</v>
      </c>
      <c r="I79" s="20">
        <v>638083.94999999995</v>
      </c>
      <c r="J79" s="97">
        <f t="shared" si="4"/>
        <v>128247.76902359609</v>
      </c>
      <c r="K79" s="93">
        <v>0</v>
      </c>
      <c r="L79" s="19">
        <f t="shared" si="3"/>
        <v>0</v>
      </c>
    </row>
    <row r="80" spans="2:12" s="11" customFormat="1" ht="66" x14ac:dyDescent="0.25">
      <c r="B80" s="16">
        <v>72</v>
      </c>
      <c r="C80" s="17" t="s">
        <v>570</v>
      </c>
      <c r="D80" s="18" t="s">
        <v>571</v>
      </c>
      <c r="E80" s="18" t="s">
        <v>464</v>
      </c>
      <c r="F80" s="9">
        <v>137</v>
      </c>
      <c r="G80" s="84">
        <v>45476</v>
      </c>
      <c r="H80" s="57">
        <v>4.9753999999999996</v>
      </c>
      <c r="I80" s="20">
        <v>1013349.66</v>
      </c>
      <c r="J80" s="97">
        <f t="shared" si="4"/>
        <v>203671.998231298</v>
      </c>
      <c r="K80" s="93">
        <v>0</v>
      </c>
      <c r="L80" s="19">
        <f t="shared" si="3"/>
        <v>0</v>
      </c>
    </row>
    <row r="81" spans="2:12" s="11" customFormat="1" x14ac:dyDescent="0.25">
      <c r="B81" s="16">
        <v>73</v>
      </c>
      <c r="C81" s="17" t="s">
        <v>2763</v>
      </c>
      <c r="D81" s="18" t="s">
        <v>572</v>
      </c>
      <c r="E81" s="18" t="s">
        <v>408</v>
      </c>
      <c r="F81" s="9">
        <v>138</v>
      </c>
      <c r="G81" s="84">
        <v>45478</v>
      </c>
      <c r="H81" s="57">
        <v>4.9753999999999996</v>
      </c>
      <c r="I81" s="20">
        <v>39056081.140000001</v>
      </c>
      <c r="J81" s="97">
        <f t="shared" si="4"/>
        <v>7849837.4281464815</v>
      </c>
      <c r="K81" s="93">
        <v>252280</v>
      </c>
      <c r="L81" s="19">
        <f t="shared" si="3"/>
        <v>50705.47091691121</v>
      </c>
    </row>
    <row r="82" spans="2:12" s="11" customFormat="1" ht="49.5" x14ac:dyDescent="0.25">
      <c r="B82" s="16">
        <v>74</v>
      </c>
      <c r="C82" s="17" t="s">
        <v>2765</v>
      </c>
      <c r="D82" s="18" t="s">
        <v>573</v>
      </c>
      <c r="E82" s="18" t="s">
        <v>368</v>
      </c>
      <c r="F82" s="9">
        <v>139</v>
      </c>
      <c r="G82" s="84">
        <v>45478</v>
      </c>
      <c r="H82" s="57">
        <v>4.9753999999999996</v>
      </c>
      <c r="I82" s="20">
        <v>1499267.78</v>
      </c>
      <c r="J82" s="97">
        <f t="shared" si="4"/>
        <v>301336.12975841144</v>
      </c>
      <c r="K82" s="93">
        <v>0</v>
      </c>
      <c r="L82" s="19">
        <f t="shared" si="3"/>
        <v>0</v>
      </c>
    </row>
    <row r="83" spans="2:12" s="11" customFormat="1" ht="66" x14ac:dyDescent="0.25">
      <c r="B83" s="16">
        <v>75</v>
      </c>
      <c r="C83" s="17" t="s">
        <v>574</v>
      </c>
      <c r="D83" s="18" t="s">
        <v>575</v>
      </c>
      <c r="E83" s="18" t="s">
        <v>386</v>
      </c>
      <c r="F83" s="9">
        <v>140</v>
      </c>
      <c r="G83" s="84">
        <v>45485</v>
      </c>
      <c r="H83" s="57">
        <v>4.9753999999999996</v>
      </c>
      <c r="I83" s="20">
        <v>1302359.8</v>
      </c>
      <c r="J83" s="97">
        <f t="shared" si="4"/>
        <v>261759.81830606586</v>
      </c>
      <c r="K83" s="93">
        <v>0</v>
      </c>
      <c r="L83" s="19">
        <f t="shared" si="3"/>
        <v>0</v>
      </c>
    </row>
    <row r="84" spans="2:12" s="11" customFormat="1" ht="66" x14ac:dyDescent="0.25">
      <c r="B84" s="16">
        <v>76</v>
      </c>
      <c r="C84" s="17" t="s">
        <v>2766</v>
      </c>
      <c r="D84" s="18" t="s">
        <v>576</v>
      </c>
      <c r="E84" s="18" t="s">
        <v>389</v>
      </c>
      <c r="F84" s="9">
        <v>141</v>
      </c>
      <c r="G84" s="84">
        <v>45485</v>
      </c>
      <c r="H84" s="57">
        <v>4.9753999999999996</v>
      </c>
      <c r="I84" s="20">
        <v>1273385.03</v>
      </c>
      <c r="J84" s="97">
        <f t="shared" si="4"/>
        <v>255936.21216384615</v>
      </c>
      <c r="K84" s="93">
        <v>0</v>
      </c>
      <c r="L84" s="19">
        <f t="shared" si="3"/>
        <v>0</v>
      </c>
    </row>
    <row r="85" spans="2:12" s="11" customFormat="1" ht="49.5" x14ac:dyDescent="0.25">
      <c r="B85" s="16">
        <v>77</v>
      </c>
      <c r="C85" s="17" t="s">
        <v>2767</v>
      </c>
      <c r="D85" s="18" t="s">
        <v>577</v>
      </c>
      <c r="E85" s="18" t="s">
        <v>475</v>
      </c>
      <c r="F85" s="9">
        <v>142</v>
      </c>
      <c r="G85" s="84">
        <v>45485</v>
      </c>
      <c r="H85" s="57">
        <v>4.9753999999999996</v>
      </c>
      <c r="I85" s="20">
        <v>562705.80000000005</v>
      </c>
      <c r="J85" s="97">
        <f t="shared" si="4"/>
        <v>113097.60019294934</v>
      </c>
      <c r="K85" s="93">
        <v>0</v>
      </c>
      <c r="L85" s="19">
        <f t="shared" si="3"/>
        <v>0</v>
      </c>
    </row>
    <row r="86" spans="2:12" s="11" customFormat="1" ht="49.5" x14ac:dyDescent="0.25">
      <c r="B86" s="16">
        <v>78</v>
      </c>
      <c r="C86" s="17" t="s">
        <v>2768</v>
      </c>
      <c r="D86" s="18" t="s">
        <v>578</v>
      </c>
      <c r="E86" s="18" t="s">
        <v>389</v>
      </c>
      <c r="F86" s="9">
        <v>143</v>
      </c>
      <c r="G86" s="84">
        <v>45485</v>
      </c>
      <c r="H86" s="57">
        <v>4.9753999999999996</v>
      </c>
      <c r="I86" s="20">
        <v>1302559.72</v>
      </c>
      <c r="J86" s="97">
        <f t="shared" si="4"/>
        <v>261800.00000000003</v>
      </c>
      <c r="K86" s="93">
        <v>0</v>
      </c>
      <c r="L86" s="19">
        <f t="shared" si="3"/>
        <v>0</v>
      </c>
    </row>
    <row r="87" spans="2:12" s="11" customFormat="1" ht="33" x14ac:dyDescent="0.25">
      <c r="B87" s="16">
        <v>79</v>
      </c>
      <c r="C87" s="17" t="s">
        <v>579</v>
      </c>
      <c r="D87" s="18" t="s">
        <v>580</v>
      </c>
      <c r="E87" s="18" t="s">
        <v>403</v>
      </c>
      <c r="F87" s="9">
        <v>144</v>
      </c>
      <c r="G87" s="84">
        <v>45485</v>
      </c>
      <c r="H87" s="57">
        <v>4.9753999999999996</v>
      </c>
      <c r="I87" s="20">
        <v>1973025.95</v>
      </c>
      <c r="J87" s="97">
        <f t="shared" si="4"/>
        <v>396556.24673393095</v>
      </c>
      <c r="K87" s="93">
        <v>0</v>
      </c>
      <c r="L87" s="19">
        <f t="shared" si="3"/>
        <v>0</v>
      </c>
    </row>
    <row r="88" spans="2:12" s="11" customFormat="1" ht="66" x14ac:dyDescent="0.25">
      <c r="B88" s="16">
        <v>80</v>
      </c>
      <c r="C88" s="17" t="s">
        <v>581</v>
      </c>
      <c r="D88" s="18" t="s">
        <v>582</v>
      </c>
      <c r="E88" s="18" t="s">
        <v>408</v>
      </c>
      <c r="F88" s="9">
        <v>145</v>
      </c>
      <c r="G88" s="84">
        <v>45485</v>
      </c>
      <c r="H88" s="57">
        <v>4.9753999999999996</v>
      </c>
      <c r="I88" s="20">
        <v>1011227.32</v>
      </c>
      <c r="J88" s="97">
        <f t="shared" si="4"/>
        <v>203245.43152309363</v>
      </c>
      <c r="K88" s="93">
        <v>0</v>
      </c>
      <c r="L88" s="19">
        <f t="shared" si="3"/>
        <v>0</v>
      </c>
    </row>
    <row r="89" spans="2:12" s="11" customFormat="1" ht="49.5" x14ac:dyDescent="0.25">
      <c r="B89" s="16">
        <v>81</v>
      </c>
      <c r="C89" s="17" t="s">
        <v>583</v>
      </c>
      <c r="D89" s="18" t="s">
        <v>584</v>
      </c>
      <c r="E89" s="18" t="s">
        <v>408</v>
      </c>
      <c r="F89" s="9">
        <v>146</v>
      </c>
      <c r="G89" s="84">
        <v>45485</v>
      </c>
      <c r="H89" s="57">
        <v>4.9753999999999996</v>
      </c>
      <c r="I89" s="20">
        <v>1390734.15</v>
      </c>
      <c r="J89" s="97">
        <f t="shared" si="4"/>
        <v>279522.0786268441</v>
      </c>
      <c r="K89" s="93">
        <v>417000</v>
      </c>
      <c r="L89" s="19">
        <f t="shared" si="3"/>
        <v>83812.356795433545</v>
      </c>
    </row>
    <row r="90" spans="2:12" s="11" customFormat="1" ht="33" x14ac:dyDescent="0.25">
      <c r="B90" s="16">
        <v>82</v>
      </c>
      <c r="C90" s="17" t="s">
        <v>585</v>
      </c>
      <c r="D90" s="18" t="s">
        <v>586</v>
      </c>
      <c r="E90" s="18" t="s">
        <v>368</v>
      </c>
      <c r="F90" s="9">
        <v>147</v>
      </c>
      <c r="G90" s="84">
        <v>45485</v>
      </c>
      <c r="H90" s="57">
        <v>4.9753999999999996</v>
      </c>
      <c r="I90" s="20">
        <v>2586834.48</v>
      </c>
      <c r="J90" s="97">
        <f t="shared" si="4"/>
        <v>519924.92663906422</v>
      </c>
      <c r="K90" s="93">
        <v>0</v>
      </c>
      <c r="L90" s="19">
        <f t="shared" si="3"/>
        <v>0</v>
      </c>
    </row>
    <row r="91" spans="2:12" s="11" customFormat="1" ht="33" x14ac:dyDescent="0.25">
      <c r="B91" s="16">
        <v>83</v>
      </c>
      <c r="C91" s="17" t="s">
        <v>587</v>
      </c>
      <c r="D91" s="18" t="s">
        <v>588</v>
      </c>
      <c r="E91" s="18" t="s">
        <v>494</v>
      </c>
      <c r="F91" s="9">
        <v>148</v>
      </c>
      <c r="G91" s="84">
        <v>45485</v>
      </c>
      <c r="H91" s="57">
        <v>4.9753999999999996</v>
      </c>
      <c r="I91" s="20">
        <v>1012338.95</v>
      </c>
      <c r="J91" s="97">
        <f t="shared" si="4"/>
        <v>203468.85677533466</v>
      </c>
      <c r="K91" s="93">
        <v>0</v>
      </c>
      <c r="L91" s="19">
        <f t="shared" si="3"/>
        <v>0</v>
      </c>
    </row>
    <row r="92" spans="2:12" s="11" customFormat="1" ht="49.5" x14ac:dyDescent="0.25">
      <c r="B92" s="16">
        <v>84</v>
      </c>
      <c r="C92" s="17" t="s">
        <v>589</v>
      </c>
      <c r="D92" s="18" t="s">
        <v>590</v>
      </c>
      <c r="E92" s="18" t="s">
        <v>591</v>
      </c>
      <c r="F92" s="9">
        <v>149</v>
      </c>
      <c r="G92" s="84">
        <v>45485</v>
      </c>
      <c r="H92" s="57">
        <v>4.9753999999999996</v>
      </c>
      <c r="I92" s="20">
        <v>1330965.8</v>
      </c>
      <c r="J92" s="97">
        <f t="shared" si="4"/>
        <v>267509.30578445958</v>
      </c>
      <c r="K92" s="93">
        <v>0</v>
      </c>
      <c r="L92" s="19">
        <f t="shared" si="3"/>
        <v>0</v>
      </c>
    </row>
    <row r="93" spans="2:12" s="11" customFormat="1" ht="33" x14ac:dyDescent="0.25">
      <c r="B93" s="16">
        <v>85</v>
      </c>
      <c r="C93" s="17" t="s">
        <v>2769</v>
      </c>
      <c r="D93" s="18" t="s">
        <v>592</v>
      </c>
      <c r="E93" s="18" t="s">
        <v>494</v>
      </c>
      <c r="F93" s="9">
        <v>150</v>
      </c>
      <c r="G93" s="84">
        <v>45485</v>
      </c>
      <c r="H93" s="57">
        <v>4.9753999999999996</v>
      </c>
      <c r="I93" s="20">
        <v>1012338.95</v>
      </c>
      <c r="J93" s="97">
        <f t="shared" si="4"/>
        <v>203468.85677533466</v>
      </c>
      <c r="K93" s="93">
        <v>0</v>
      </c>
      <c r="L93" s="19">
        <f t="shared" si="3"/>
        <v>0</v>
      </c>
    </row>
    <row r="94" spans="2:12" s="11" customFormat="1" ht="66" x14ac:dyDescent="0.25">
      <c r="B94" s="16">
        <v>86</v>
      </c>
      <c r="C94" s="17" t="s">
        <v>593</v>
      </c>
      <c r="D94" s="18" t="s">
        <v>594</v>
      </c>
      <c r="E94" s="18" t="s">
        <v>494</v>
      </c>
      <c r="F94" s="9">
        <v>151</v>
      </c>
      <c r="G94" s="84">
        <v>45485</v>
      </c>
      <c r="H94" s="57">
        <v>4.9753999999999996</v>
      </c>
      <c r="I94" s="20">
        <v>1277770.77</v>
      </c>
      <c r="J94" s="97">
        <f t="shared" si="4"/>
        <v>256817.69706958238</v>
      </c>
      <c r="K94" s="93">
        <v>0</v>
      </c>
      <c r="L94" s="19">
        <f t="shared" si="3"/>
        <v>0</v>
      </c>
    </row>
    <row r="95" spans="2:12" s="11" customFormat="1" ht="49.5" x14ac:dyDescent="0.25">
      <c r="B95" s="16">
        <v>87</v>
      </c>
      <c r="C95" s="17" t="s">
        <v>2770</v>
      </c>
      <c r="D95" s="18" t="s">
        <v>595</v>
      </c>
      <c r="E95" s="18" t="s">
        <v>386</v>
      </c>
      <c r="F95" s="9">
        <v>152</v>
      </c>
      <c r="G95" s="84">
        <v>45488</v>
      </c>
      <c r="H95" s="57">
        <v>4.9753999999999996</v>
      </c>
      <c r="I95" s="20">
        <v>1302359.81</v>
      </c>
      <c r="J95" s="97">
        <f t="shared" si="4"/>
        <v>261759.82031595454</v>
      </c>
      <c r="K95" s="93">
        <v>0</v>
      </c>
      <c r="L95" s="19">
        <f t="shared" si="3"/>
        <v>0</v>
      </c>
    </row>
    <row r="96" spans="2:12" s="11" customFormat="1" ht="66" x14ac:dyDescent="0.25">
      <c r="B96" s="16">
        <v>88</v>
      </c>
      <c r="C96" s="17" t="s">
        <v>596</v>
      </c>
      <c r="D96" s="18" t="s">
        <v>597</v>
      </c>
      <c r="E96" s="18" t="s">
        <v>408</v>
      </c>
      <c r="F96" s="9">
        <v>153</v>
      </c>
      <c r="G96" s="84">
        <v>45488</v>
      </c>
      <c r="H96" s="57">
        <v>4.9753999999999996</v>
      </c>
      <c r="I96" s="20">
        <v>1330773.3</v>
      </c>
      <c r="J96" s="97">
        <f t="shared" si="4"/>
        <v>267470.61542790534</v>
      </c>
      <c r="K96" s="93">
        <v>0</v>
      </c>
      <c r="L96" s="19">
        <f t="shared" si="3"/>
        <v>0</v>
      </c>
    </row>
    <row r="97" spans="2:12" s="11" customFormat="1" ht="49.5" x14ac:dyDescent="0.25">
      <c r="B97" s="16">
        <v>89</v>
      </c>
      <c r="C97" s="17" t="s">
        <v>2771</v>
      </c>
      <c r="D97" s="18" t="s">
        <v>598</v>
      </c>
      <c r="E97" s="18" t="s">
        <v>519</v>
      </c>
      <c r="F97" s="9">
        <v>154</v>
      </c>
      <c r="G97" s="84">
        <v>45488</v>
      </c>
      <c r="H97" s="57">
        <v>4.9753999999999996</v>
      </c>
      <c r="I97" s="20">
        <v>6504624.1900000004</v>
      </c>
      <c r="J97" s="97">
        <f t="shared" si="4"/>
        <v>1307357.0346102829</v>
      </c>
      <c r="K97" s="93">
        <v>0</v>
      </c>
      <c r="L97" s="19">
        <f t="shared" si="3"/>
        <v>0</v>
      </c>
    </row>
    <row r="98" spans="2:12" s="11" customFormat="1" ht="66" x14ac:dyDescent="0.25">
      <c r="B98" s="16">
        <v>90</v>
      </c>
      <c r="C98" s="17" t="s">
        <v>2772</v>
      </c>
      <c r="D98" s="18" t="s">
        <v>599</v>
      </c>
      <c r="E98" s="18" t="s">
        <v>431</v>
      </c>
      <c r="F98" s="9">
        <v>155</v>
      </c>
      <c r="G98" s="84">
        <v>45488</v>
      </c>
      <c r="H98" s="57">
        <v>4.9753999999999996</v>
      </c>
      <c r="I98" s="20">
        <v>4287616.76</v>
      </c>
      <c r="J98" s="97">
        <f t="shared" si="4"/>
        <v>861763.22707721998</v>
      </c>
      <c r="K98" s="93">
        <v>0</v>
      </c>
      <c r="L98" s="19">
        <f t="shared" si="3"/>
        <v>0</v>
      </c>
    </row>
    <row r="99" spans="2:12" s="11" customFormat="1" ht="33" x14ac:dyDescent="0.25">
      <c r="B99" s="16">
        <v>91</v>
      </c>
      <c r="C99" s="17" t="s">
        <v>2742</v>
      </c>
      <c r="D99" s="18" t="s">
        <v>600</v>
      </c>
      <c r="E99" s="18" t="s">
        <v>431</v>
      </c>
      <c r="F99" s="9">
        <v>156</v>
      </c>
      <c r="G99" s="84">
        <v>45488</v>
      </c>
      <c r="H99" s="57">
        <v>4.9753999999999996</v>
      </c>
      <c r="I99" s="20">
        <v>873434.02</v>
      </c>
      <c r="J99" s="97">
        <f t="shared" si="4"/>
        <v>175550.51252160632</v>
      </c>
      <c r="K99" s="93">
        <v>0</v>
      </c>
      <c r="L99" s="19">
        <f t="shared" si="3"/>
        <v>0</v>
      </c>
    </row>
    <row r="100" spans="2:12" s="11" customFormat="1" ht="33" x14ac:dyDescent="0.25">
      <c r="B100" s="16">
        <v>92</v>
      </c>
      <c r="C100" s="17" t="s">
        <v>601</v>
      </c>
      <c r="D100" s="18" t="s">
        <v>602</v>
      </c>
      <c r="E100" s="18" t="s">
        <v>494</v>
      </c>
      <c r="F100" s="9">
        <v>157</v>
      </c>
      <c r="G100" s="84">
        <v>45488</v>
      </c>
      <c r="H100" s="57">
        <v>4.9753999999999996</v>
      </c>
      <c r="I100" s="20">
        <v>1650765.98</v>
      </c>
      <c r="J100" s="97">
        <f t="shared" si="4"/>
        <v>331785.58105880936</v>
      </c>
      <c r="K100" s="93">
        <v>0</v>
      </c>
      <c r="L100" s="19">
        <f t="shared" si="3"/>
        <v>0</v>
      </c>
    </row>
    <row r="101" spans="2:12" s="11" customFormat="1" ht="33" x14ac:dyDescent="0.25">
      <c r="B101" s="16">
        <v>93</v>
      </c>
      <c r="C101" s="17" t="s">
        <v>603</v>
      </c>
      <c r="D101" s="18" t="s">
        <v>604</v>
      </c>
      <c r="E101" s="18" t="s">
        <v>426</v>
      </c>
      <c r="F101" s="9">
        <v>158</v>
      </c>
      <c r="G101" s="84">
        <v>45488</v>
      </c>
      <c r="H101" s="57">
        <v>4.9753999999999996</v>
      </c>
      <c r="I101" s="20">
        <v>16507809.27</v>
      </c>
      <c r="J101" s="97">
        <f t="shared" si="4"/>
        <v>3317885.8523937776</v>
      </c>
      <c r="K101" s="93">
        <v>0</v>
      </c>
      <c r="L101" s="19">
        <f t="shared" si="3"/>
        <v>0</v>
      </c>
    </row>
    <row r="102" spans="2:12" s="11" customFormat="1" ht="33" x14ac:dyDescent="0.25">
      <c r="B102" s="16">
        <v>94</v>
      </c>
      <c r="C102" s="17" t="s">
        <v>605</v>
      </c>
      <c r="D102" s="18" t="s">
        <v>606</v>
      </c>
      <c r="E102" s="18" t="s">
        <v>607</v>
      </c>
      <c r="F102" s="9">
        <v>159</v>
      </c>
      <c r="G102" s="84">
        <v>45488</v>
      </c>
      <c r="H102" s="57">
        <v>4.9753999999999996</v>
      </c>
      <c r="I102" s="20">
        <v>630506.23</v>
      </c>
      <c r="J102" s="97">
        <f t="shared" si="4"/>
        <v>126724.73167986494</v>
      </c>
      <c r="K102" s="93">
        <v>0</v>
      </c>
      <c r="L102" s="19">
        <f t="shared" si="3"/>
        <v>0</v>
      </c>
    </row>
    <row r="103" spans="2:12" s="11" customFormat="1" ht="66" x14ac:dyDescent="0.25">
      <c r="B103" s="16">
        <v>95</v>
      </c>
      <c r="C103" s="17" t="s">
        <v>2788</v>
      </c>
      <c r="D103" s="18" t="s">
        <v>608</v>
      </c>
      <c r="E103" s="18" t="s">
        <v>389</v>
      </c>
      <c r="F103" s="9">
        <v>160</v>
      </c>
      <c r="G103" s="84">
        <v>45488</v>
      </c>
      <c r="H103" s="57">
        <v>4.9753999999999996</v>
      </c>
      <c r="I103" s="20">
        <v>1848066.89</v>
      </c>
      <c r="J103" s="97">
        <f t="shared" si="4"/>
        <v>371440.86706596456</v>
      </c>
      <c r="K103" s="93">
        <v>0</v>
      </c>
      <c r="L103" s="19">
        <f t="shared" ref="L103:L166" si="5">K103/H103</f>
        <v>0</v>
      </c>
    </row>
    <row r="104" spans="2:12" s="11" customFormat="1" ht="66" x14ac:dyDescent="0.25">
      <c r="B104" s="16">
        <v>96</v>
      </c>
      <c r="C104" s="17" t="s">
        <v>2789</v>
      </c>
      <c r="D104" s="18" t="s">
        <v>609</v>
      </c>
      <c r="E104" s="18" t="s">
        <v>610</v>
      </c>
      <c r="F104" s="9">
        <v>161</v>
      </c>
      <c r="G104" s="84">
        <v>45488</v>
      </c>
      <c r="H104" s="57">
        <v>4.9753999999999996</v>
      </c>
      <c r="I104" s="20">
        <v>2545259.4300000002</v>
      </c>
      <c r="J104" s="97">
        <f t="shared" si="4"/>
        <v>511568.80451822979</v>
      </c>
      <c r="K104" s="93">
        <v>0</v>
      </c>
      <c r="L104" s="19">
        <f t="shared" si="5"/>
        <v>0</v>
      </c>
    </row>
    <row r="105" spans="2:12" s="11" customFormat="1" ht="33" x14ac:dyDescent="0.25">
      <c r="B105" s="16">
        <v>97</v>
      </c>
      <c r="C105" s="17" t="s">
        <v>2790</v>
      </c>
      <c r="D105" s="18" t="s">
        <v>611</v>
      </c>
      <c r="E105" s="18" t="s">
        <v>546</v>
      </c>
      <c r="F105" s="9">
        <v>162</v>
      </c>
      <c r="G105" s="84">
        <v>45488</v>
      </c>
      <c r="H105" s="57">
        <v>4.9753999999999996</v>
      </c>
      <c r="I105" s="20">
        <v>2045335.98</v>
      </c>
      <c r="J105" s="97">
        <f t="shared" si="4"/>
        <v>411089.75760742859</v>
      </c>
      <c r="K105" s="93">
        <v>0</v>
      </c>
      <c r="L105" s="19">
        <f t="shared" si="5"/>
        <v>0</v>
      </c>
    </row>
    <row r="106" spans="2:12" s="11" customFormat="1" ht="49.5" x14ac:dyDescent="0.25">
      <c r="B106" s="16">
        <v>98</v>
      </c>
      <c r="C106" s="17" t="s">
        <v>612</v>
      </c>
      <c r="D106" s="18" t="s">
        <v>613</v>
      </c>
      <c r="E106" s="18" t="s">
        <v>408</v>
      </c>
      <c r="F106" s="9">
        <v>163</v>
      </c>
      <c r="G106" s="84">
        <v>45488</v>
      </c>
      <c r="H106" s="57">
        <v>4.9753999999999996</v>
      </c>
      <c r="I106" s="20">
        <v>650829.03</v>
      </c>
      <c r="J106" s="97">
        <f t="shared" si="4"/>
        <v>130809.38818989429</v>
      </c>
      <c r="K106" s="93">
        <v>0</v>
      </c>
      <c r="L106" s="19">
        <f t="shared" si="5"/>
        <v>0</v>
      </c>
    </row>
    <row r="107" spans="2:12" s="11" customFormat="1" x14ac:dyDescent="0.25">
      <c r="B107" s="16">
        <v>99</v>
      </c>
      <c r="C107" s="17" t="s">
        <v>459</v>
      </c>
      <c r="D107" s="18" t="s">
        <v>614</v>
      </c>
      <c r="E107" s="18" t="s">
        <v>389</v>
      </c>
      <c r="F107" s="9">
        <v>164</v>
      </c>
      <c r="G107" s="84">
        <v>45488</v>
      </c>
      <c r="H107" s="57">
        <v>4.9753999999999996</v>
      </c>
      <c r="I107" s="20">
        <v>1838402.92</v>
      </c>
      <c r="J107" s="97">
        <f t="shared" si="4"/>
        <v>369498.51670217473</v>
      </c>
      <c r="K107" s="93">
        <v>0</v>
      </c>
      <c r="L107" s="19">
        <f t="shared" si="5"/>
        <v>0</v>
      </c>
    </row>
    <row r="108" spans="2:12" s="11" customFormat="1" ht="33" x14ac:dyDescent="0.25">
      <c r="B108" s="16">
        <v>100</v>
      </c>
      <c r="C108" s="17" t="s">
        <v>2791</v>
      </c>
      <c r="D108" s="18" t="s">
        <v>615</v>
      </c>
      <c r="E108" s="18" t="s">
        <v>449</v>
      </c>
      <c r="F108" s="9">
        <v>165</v>
      </c>
      <c r="G108" s="84">
        <v>45488</v>
      </c>
      <c r="H108" s="57">
        <v>4.9753999999999996</v>
      </c>
      <c r="I108" s="20">
        <v>911505.21</v>
      </c>
      <c r="J108" s="97">
        <f t="shared" si="4"/>
        <v>183202.39779716203</v>
      </c>
      <c r="K108" s="93">
        <v>0</v>
      </c>
      <c r="L108" s="19">
        <f t="shared" si="5"/>
        <v>0</v>
      </c>
    </row>
    <row r="109" spans="2:12" s="11" customFormat="1" ht="33" x14ac:dyDescent="0.25">
      <c r="B109" s="16">
        <v>101</v>
      </c>
      <c r="C109" s="17" t="s">
        <v>616</v>
      </c>
      <c r="D109" s="18" t="s">
        <v>617</v>
      </c>
      <c r="E109" s="18" t="s">
        <v>494</v>
      </c>
      <c r="F109" s="9">
        <v>166</v>
      </c>
      <c r="G109" s="84">
        <v>45488</v>
      </c>
      <c r="H109" s="57">
        <v>4.9753999999999996</v>
      </c>
      <c r="I109" s="20">
        <v>799923.95</v>
      </c>
      <c r="J109" s="97">
        <f t="shared" si="4"/>
        <v>160775.80697029384</v>
      </c>
      <c r="K109" s="93">
        <v>0</v>
      </c>
      <c r="L109" s="19">
        <f t="shared" si="5"/>
        <v>0</v>
      </c>
    </row>
    <row r="110" spans="2:12" s="11" customFormat="1" ht="66" x14ac:dyDescent="0.25">
      <c r="B110" s="16">
        <v>102</v>
      </c>
      <c r="C110" s="17" t="s">
        <v>2792</v>
      </c>
      <c r="D110" s="18" t="s">
        <v>618</v>
      </c>
      <c r="E110" s="18" t="s">
        <v>494</v>
      </c>
      <c r="F110" s="9">
        <v>167</v>
      </c>
      <c r="G110" s="84">
        <v>45488</v>
      </c>
      <c r="H110" s="57">
        <v>4.9753999999999996</v>
      </c>
      <c r="I110" s="20">
        <v>5846030.29</v>
      </c>
      <c r="J110" s="97">
        <f t="shared" si="4"/>
        <v>1174986.9940105318</v>
      </c>
      <c r="K110" s="93">
        <v>0</v>
      </c>
      <c r="L110" s="19">
        <f t="shared" si="5"/>
        <v>0</v>
      </c>
    </row>
    <row r="111" spans="2:12" s="11" customFormat="1" ht="99" x14ac:dyDescent="0.25">
      <c r="B111" s="16">
        <v>103</v>
      </c>
      <c r="C111" s="17" t="s">
        <v>2793</v>
      </c>
      <c r="D111" s="18" t="s">
        <v>619</v>
      </c>
      <c r="E111" s="18" t="s">
        <v>620</v>
      </c>
      <c r="F111" s="9">
        <v>168</v>
      </c>
      <c r="G111" s="84">
        <v>45488</v>
      </c>
      <c r="H111" s="57">
        <v>4.9753999999999996</v>
      </c>
      <c r="I111" s="20">
        <v>1461996.79</v>
      </c>
      <c r="J111" s="97">
        <f t="shared" si="4"/>
        <v>293845.07577280223</v>
      </c>
      <c r="K111" s="93">
        <v>0</v>
      </c>
      <c r="L111" s="19">
        <f t="shared" si="5"/>
        <v>0</v>
      </c>
    </row>
    <row r="112" spans="2:12" s="11" customFormat="1" ht="66" x14ac:dyDescent="0.25">
      <c r="B112" s="16">
        <v>104</v>
      </c>
      <c r="C112" s="17" t="s">
        <v>2794</v>
      </c>
      <c r="D112" s="18" t="s">
        <v>621</v>
      </c>
      <c r="E112" s="18" t="s">
        <v>546</v>
      </c>
      <c r="F112" s="9">
        <v>169</v>
      </c>
      <c r="G112" s="84">
        <v>45488</v>
      </c>
      <c r="H112" s="57">
        <v>4.9753999999999996</v>
      </c>
      <c r="I112" s="20">
        <v>902474.16</v>
      </c>
      <c r="J112" s="97">
        <f t="shared" si="4"/>
        <v>181387.25730594527</v>
      </c>
      <c r="K112" s="93">
        <v>0</v>
      </c>
      <c r="L112" s="19">
        <f t="shared" si="5"/>
        <v>0</v>
      </c>
    </row>
    <row r="113" spans="2:12" s="11" customFormat="1" ht="33" x14ac:dyDescent="0.25">
      <c r="B113" s="16">
        <v>105</v>
      </c>
      <c r="C113" s="17" t="s">
        <v>2795</v>
      </c>
      <c r="D113" s="18" t="s">
        <v>622</v>
      </c>
      <c r="E113" s="18" t="s">
        <v>546</v>
      </c>
      <c r="F113" s="9">
        <v>170</v>
      </c>
      <c r="G113" s="84">
        <v>45488</v>
      </c>
      <c r="H113" s="57">
        <v>4.9753999999999996</v>
      </c>
      <c r="I113" s="20">
        <v>2436476.7999999998</v>
      </c>
      <c r="J113" s="97">
        <f t="shared" si="4"/>
        <v>489704.70715922338</v>
      </c>
      <c r="K113" s="93">
        <v>0</v>
      </c>
      <c r="L113" s="19">
        <f t="shared" si="5"/>
        <v>0</v>
      </c>
    </row>
    <row r="114" spans="2:12" s="11" customFormat="1" ht="66" x14ac:dyDescent="0.25">
      <c r="B114" s="16">
        <v>106</v>
      </c>
      <c r="C114" s="17" t="s">
        <v>2796</v>
      </c>
      <c r="D114" s="18" t="s">
        <v>623</v>
      </c>
      <c r="E114" s="18" t="s">
        <v>546</v>
      </c>
      <c r="F114" s="9">
        <v>171</v>
      </c>
      <c r="G114" s="84">
        <v>45488</v>
      </c>
      <c r="H114" s="57">
        <v>4.9753999999999996</v>
      </c>
      <c r="I114" s="20">
        <v>2600747.02</v>
      </c>
      <c r="J114" s="97">
        <f t="shared" si="4"/>
        <v>522721.19226594851</v>
      </c>
      <c r="K114" s="93">
        <v>73601.5</v>
      </c>
      <c r="L114" s="19">
        <f t="shared" si="5"/>
        <v>14793.081963259237</v>
      </c>
    </row>
    <row r="115" spans="2:12" s="11" customFormat="1" ht="66" x14ac:dyDescent="0.25">
      <c r="B115" s="16">
        <v>107</v>
      </c>
      <c r="C115" s="17" t="s">
        <v>624</v>
      </c>
      <c r="D115" s="18" t="s">
        <v>625</v>
      </c>
      <c r="E115" s="18" t="s">
        <v>464</v>
      </c>
      <c r="F115" s="9">
        <v>172</v>
      </c>
      <c r="G115" s="84">
        <v>45488</v>
      </c>
      <c r="H115" s="57">
        <v>4.9753999999999996</v>
      </c>
      <c r="I115" s="20">
        <v>1330910.8</v>
      </c>
      <c r="J115" s="97">
        <f t="shared" si="4"/>
        <v>267498.25139687263</v>
      </c>
      <c r="K115" s="93">
        <v>0</v>
      </c>
      <c r="L115" s="19">
        <f t="shared" si="5"/>
        <v>0</v>
      </c>
    </row>
    <row r="116" spans="2:12" s="11" customFormat="1" ht="49.5" x14ac:dyDescent="0.25">
      <c r="B116" s="16">
        <v>108</v>
      </c>
      <c r="C116" s="17" t="s">
        <v>2797</v>
      </c>
      <c r="D116" s="18" t="s">
        <v>626</v>
      </c>
      <c r="E116" s="18" t="s">
        <v>386</v>
      </c>
      <c r="F116" s="9">
        <v>173</v>
      </c>
      <c r="G116" s="84">
        <v>45488</v>
      </c>
      <c r="H116" s="57">
        <v>4.9753999999999996</v>
      </c>
      <c r="I116" s="20">
        <v>2535642.7400000002</v>
      </c>
      <c r="J116" s="97">
        <f t="shared" si="4"/>
        <v>509635.95690798736</v>
      </c>
      <c r="K116" s="93">
        <v>0</v>
      </c>
      <c r="L116" s="19">
        <f t="shared" si="5"/>
        <v>0</v>
      </c>
    </row>
    <row r="117" spans="2:12" s="11" customFormat="1" ht="49.5" x14ac:dyDescent="0.25">
      <c r="B117" s="16">
        <v>109</v>
      </c>
      <c r="C117" s="17" t="s">
        <v>627</v>
      </c>
      <c r="D117" s="18" t="s">
        <v>628</v>
      </c>
      <c r="E117" s="18" t="s">
        <v>494</v>
      </c>
      <c r="F117" s="9">
        <v>174</v>
      </c>
      <c r="G117" s="84">
        <v>45488</v>
      </c>
      <c r="H117" s="57">
        <v>4.9753999999999996</v>
      </c>
      <c r="I117" s="20">
        <v>638351.66</v>
      </c>
      <c r="J117" s="97">
        <f t="shared" si="4"/>
        <v>128301.57575270331</v>
      </c>
      <c r="K117" s="93">
        <v>0</v>
      </c>
      <c r="L117" s="19">
        <f t="shared" si="5"/>
        <v>0</v>
      </c>
    </row>
    <row r="118" spans="2:12" s="11" customFormat="1" ht="49.5" x14ac:dyDescent="0.25">
      <c r="B118" s="16">
        <v>110</v>
      </c>
      <c r="C118" s="17" t="s">
        <v>629</v>
      </c>
      <c r="D118" s="18" t="s">
        <v>630</v>
      </c>
      <c r="E118" s="18" t="s">
        <v>395</v>
      </c>
      <c r="F118" s="9">
        <v>175</v>
      </c>
      <c r="G118" s="84">
        <v>45488</v>
      </c>
      <c r="H118" s="57">
        <v>4.9753999999999996</v>
      </c>
      <c r="I118" s="20">
        <v>638615.66</v>
      </c>
      <c r="J118" s="97">
        <f t="shared" si="4"/>
        <v>128354.63681312057</v>
      </c>
      <c r="K118" s="93">
        <v>0</v>
      </c>
      <c r="L118" s="19">
        <f t="shared" si="5"/>
        <v>0</v>
      </c>
    </row>
    <row r="119" spans="2:12" s="11" customFormat="1" ht="49.5" x14ac:dyDescent="0.25">
      <c r="B119" s="16">
        <v>111</v>
      </c>
      <c r="C119" s="17" t="s">
        <v>631</v>
      </c>
      <c r="D119" s="18" t="s">
        <v>632</v>
      </c>
      <c r="E119" s="18" t="s">
        <v>408</v>
      </c>
      <c r="F119" s="9">
        <v>176</v>
      </c>
      <c r="G119" s="84">
        <v>45488</v>
      </c>
      <c r="H119" s="57">
        <v>4.9753999999999996</v>
      </c>
      <c r="I119" s="20">
        <v>1650831.28</v>
      </c>
      <c r="J119" s="97">
        <f t="shared" si="4"/>
        <v>331798.70563170803</v>
      </c>
      <c r="K119" s="93">
        <v>0</v>
      </c>
      <c r="L119" s="19">
        <f t="shared" si="5"/>
        <v>0</v>
      </c>
    </row>
    <row r="120" spans="2:12" s="11" customFormat="1" ht="49.5" x14ac:dyDescent="0.25">
      <c r="B120" s="16">
        <v>112</v>
      </c>
      <c r="C120" s="17" t="s">
        <v>633</v>
      </c>
      <c r="D120" s="18" t="s">
        <v>634</v>
      </c>
      <c r="E120" s="18" t="s">
        <v>635</v>
      </c>
      <c r="F120" s="9">
        <v>177</v>
      </c>
      <c r="G120" s="84">
        <v>45505</v>
      </c>
      <c r="H120" s="57">
        <v>4.9753999999999996</v>
      </c>
      <c r="I120" s="20">
        <v>318541.08</v>
      </c>
      <c r="J120" s="97">
        <f t="shared" si="4"/>
        <v>64023.210194155254</v>
      </c>
      <c r="K120" s="93">
        <v>0</v>
      </c>
      <c r="L120" s="19">
        <f t="shared" si="5"/>
        <v>0</v>
      </c>
    </row>
    <row r="121" spans="2:12" s="11" customFormat="1" ht="33" x14ac:dyDescent="0.25">
      <c r="B121" s="16">
        <v>113</v>
      </c>
      <c r="C121" s="17" t="s">
        <v>2810</v>
      </c>
      <c r="D121" s="18" t="s">
        <v>636</v>
      </c>
      <c r="E121" s="18" t="s">
        <v>449</v>
      </c>
      <c r="F121" s="9">
        <v>178</v>
      </c>
      <c r="G121" s="84">
        <v>45505</v>
      </c>
      <c r="H121" s="57">
        <v>4.9753999999999996</v>
      </c>
      <c r="I121" s="20">
        <v>1559841.19</v>
      </c>
      <c r="J121" s="97">
        <f t="shared" si="4"/>
        <v>313510.71069662744</v>
      </c>
      <c r="K121" s="93">
        <v>0</v>
      </c>
      <c r="L121" s="19">
        <f t="shared" si="5"/>
        <v>0</v>
      </c>
    </row>
    <row r="122" spans="2:12" s="11" customFormat="1" ht="66" x14ac:dyDescent="0.25">
      <c r="B122" s="16">
        <v>114</v>
      </c>
      <c r="C122" s="17" t="s">
        <v>637</v>
      </c>
      <c r="D122" s="18" t="s">
        <v>638</v>
      </c>
      <c r="E122" s="18" t="s">
        <v>408</v>
      </c>
      <c r="F122" s="9">
        <v>179</v>
      </c>
      <c r="G122" s="84">
        <v>45505</v>
      </c>
      <c r="H122" s="57">
        <v>4.9753999999999996</v>
      </c>
      <c r="I122" s="20">
        <v>6499853</v>
      </c>
      <c r="J122" s="97">
        <f t="shared" si="4"/>
        <v>1306398.0785464486</v>
      </c>
      <c r="K122" s="93">
        <v>178500</v>
      </c>
      <c r="L122" s="19">
        <f t="shared" si="5"/>
        <v>35876.512441210762</v>
      </c>
    </row>
    <row r="123" spans="2:12" s="11" customFormat="1" ht="33" x14ac:dyDescent="0.25">
      <c r="B123" s="16">
        <v>115</v>
      </c>
      <c r="C123" s="17" t="s">
        <v>2811</v>
      </c>
      <c r="D123" s="18" t="s">
        <v>639</v>
      </c>
      <c r="E123" s="18" t="s">
        <v>640</v>
      </c>
      <c r="F123" s="9">
        <v>180</v>
      </c>
      <c r="G123" s="84">
        <v>45505</v>
      </c>
      <c r="H123" s="57">
        <v>4.9753999999999996</v>
      </c>
      <c r="I123" s="20">
        <v>737247.84</v>
      </c>
      <c r="J123" s="97">
        <f t="shared" si="4"/>
        <v>148178.60674518632</v>
      </c>
      <c r="K123" s="93">
        <v>0</v>
      </c>
      <c r="L123" s="19">
        <f t="shared" si="5"/>
        <v>0</v>
      </c>
    </row>
    <row r="124" spans="2:12" s="11" customFormat="1" ht="66" x14ac:dyDescent="0.25">
      <c r="B124" s="16">
        <v>116</v>
      </c>
      <c r="C124" s="17" t="s">
        <v>641</v>
      </c>
      <c r="D124" s="18" t="s">
        <v>642</v>
      </c>
      <c r="E124" s="18" t="s">
        <v>368</v>
      </c>
      <c r="F124" s="9">
        <v>181</v>
      </c>
      <c r="G124" s="84">
        <v>45505</v>
      </c>
      <c r="H124" s="57">
        <v>4.9753999999999996</v>
      </c>
      <c r="I124" s="20">
        <v>2600472.2200000002</v>
      </c>
      <c r="J124" s="97">
        <f t="shared" si="4"/>
        <v>522665.96052578697</v>
      </c>
      <c r="K124" s="93">
        <v>0</v>
      </c>
      <c r="L124" s="19">
        <f t="shared" si="5"/>
        <v>0</v>
      </c>
    </row>
    <row r="125" spans="2:12" s="11" customFormat="1" ht="49.5" x14ac:dyDescent="0.25">
      <c r="B125" s="16">
        <v>117</v>
      </c>
      <c r="C125" s="17" t="s">
        <v>2812</v>
      </c>
      <c r="D125" s="18" t="s">
        <v>643</v>
      </c>
      <c r="E125" s="18" t="s">
        <v>386</v>
      </c>
      <c r="F125" s="9">
        <v>182</v>
      </c>
      <c r="G125" s="84">
        <v>45505</v>
      </c>
      <c r="H125" s="57">
        <v>4.9753999999999996</v>
      </c>
      <c r="I125" s="20">
        <v>1575560</v>
      </c>
      <c r="J125" s="97">
        <f t="shared" si="4"/>
        <v>316670.01648108696</v>
      </c>
      <c r="K125" s="93">
        <v>0</v>
      </c>
      <c r="L125" s="19">
        <f t="shared" si="5"/>
        <v>0</v>
      </c>
    </row>
    <row r="126" spans="2:12" s="11" customFormat="1" ht="82.5" x14ac:dyDescent="0.25">
      <c r="B126" s="16">
        <v>118</v>
      </c>
      <c r="C126" s="17" t="s">
        <v>2813</v>
      </c>
      <c r="D126" s="18" t="s">
        <v>644</v>
      </c>
      <c r="E126" s="18" t="s">
        <v>519</v>
      </c>
      <c r="F126" s="9">
        <v>183</v>
      </c>
      <c r="G126" s="84">
        <v>45505</v>
      </c>
      <c r="H126" s="57">
        <v>4.9753999999999996</v>
      </c>
      <c r="I126" s="20">
        <v>12843600.539999999</v>
      </c>
      <c r="J126" s="97">
        <f t="shared" si="4"/>
        <v>2581420.6978333401</v>
      </c>
      <c r="K126" s="93">
        <v>0</v>
      </c>
      <c r="L126" s="19">
        <f t="shared" si="5"/>
        <v>0</v>
      </c>
    </row>
    <row r="127" spans="2:12" s="11" customFormat="1" ht="49.5" x14ac:dyDescent="0.25">
      <c r="B127" s="16">
        <v>119</v>
      </c>
      <c r="C127" s="17" t="s">
        <v>645</v>
      </c>
      <c r="D127" s="18" t="s">
        <v>646</v>
      </c>
      <c r="E127" s="18" t="s">
        <v>647</v>
      </c>
      <c r="F127" s="9">
        <v>184</v>
      </c>
      <c r="G127" s="84">
        <v>45505</v>
      </c>
      <c r="H127" s="57">
        <v>4.9753999999999996</v>
      </c>
      <c r="I127" s="20">
        <v>1187620</v>
      </c>
      <c r="J127" s="97">
        <f t="shared" si="4"/>
        <v>238698.39610885558</v>
      </c>
      <c r="K127" s="93">
        <v>0</v>
      </c>
      <c r="L127" s="19">
        <f t="shared" si="5"/>
        <v>0</v>
      </c>
    </row>
    <row r="128" spans="2:12" s="11" customFormat="1" ht="33" x14ac:dyDescent="0.25">
      <c r="B128" s="16">
        <v>120</v>
      </c>
      <c r="C128" s="17" t="s">
        <v>2814</v>
      </c>
      <c r="D128" s="18" t="s">
        <v>648</v>
      </c>
      <c r="E128" s="18" t="s">
        <v>422</v>
      </c>
      <c r="F128" s="9">
        <v>185</v>
      </c>
      <c r="G128" s="84">
        <v>45505</v>
      </c>
      <c r="H128" s="57">
        <v>4.9753999999999996</v>
      </c>
      <c r="I128" s="20">
        <v>2596758.5</v>
      </c>
      <c r="J128" s="97">
        <f t="shared" si="4"/>
        <v>521919.54415725375</v>
      </c>
      <c r="K128" s="93">
        <v>0</v>
      </c>
      <c r="L128" s="19">
        <f t="shared" si="5"/>
        <v>0</v>
      </c>
    </row>
    <row r="129" spans="2:12" s="11" customFormat="1" ht="33" x14ac:dyDescent="0.25">
      <c r="B129" s="16">
        <v>121</v>
      </c>
      <c r="C129" s="17" t="s">
        <v>649</v>
      </c>
      <c r="D129" s="18" t="s">
        <v>650</v>
      </c>
      <c r="E129" s="18" t="s">
        <v>651</v>
      </c>
      <c r="F129" s="9">
        <v>186</v>
      </c>
      <c r="G129" s="84">
        <v>45505</v>
      </c>
      <c r="H129" s="57">
        <v>4.9753999999999996</v>
      </c>
      <c r="I129" s="20">
        <v>6732487.2999999998</v>
      </c>
      <c r="J129" s="97">
        <f t="shared" si="4"/>
        <v>1353154.9825139688</v>
      </c>
      <c r="K129" s="93">
        <v>0</v>
      </c>
      <c r="L129" s="19">
        <f t="shared" si="5"/>
        <v>0</v>
      </c>
    </row>
    <row r="130" spans="2:12" s="11" customFormat="1" ht="33" x14ac:dyDescent="0.25">
      <c r="B130" s="16">
        <v>122</v>
      </c>
      <c r="C130" s="17" t="s">
        <v>2815</v>
      </c>
      <c r="D130" s="18" t="s">
        <v>652</v>
      </c>
      <c r="E130" s="18" t="s">
        <v>546</v>
      </c>
      <c r="F130" s="9">
        <v>212</v>
      </c>
      <c r="G130" s="84">
        <v>45505</v>
      </c>
      <c r="H130" s="57">
        <v>4.9753999999999996</v>
      </c>
      <c r="I130" s="20">
        <v>781535.83</v>
      </c>
      <c r="J130" s="97">
        <f t="shared" si="4"/>
        <v>157079.99959802226</v>
      </c>
      <c r="K130" s="93">
        <v>0</v>
      </c>
      <c r="L130" s="19">
        <f t="shared" si="5"/>
        <v>0</v>
      </c>
    </row>
    <row r="131" spans="2:12" s="11" customFormat="1" ht="66" x14ac:dyDescent="0.25">
      <c r="B131" s="16">
        <v>123</v>
      </c>
      <c r="C131" s="17" t="s">
        <v>653</v>
      </c>
      <c r="D131" s="18" t="s">
        <v>654</v>
      </c>
      <c r="E131" s="18" t="s">
        <v>408</v>
      </c>
      <c r="F131" s="9">
        <v>213</v>
      </c>
      <c r="G131" s="84">
        <v>45505</v>
      </c>
      <c r="H131" s="57">
        <v>4.9753999999999996</v>
      </c>
      <c r="I131" s="20">
        <v>1704435.46</v>
      </c>
      <c r="J131" s="97">
        <f t="shared" si="4"/>
        <v>342572.54894078872</v>
      </c>
      <c r="K131" s="93">
        <v>0</v>
      </c>
      <c r="L131" s="19">
        <f t="shared" si="5"/>
        <v>0</v>
      </c>
    </row>
    <row r="132" spans="2:12" s="11" customFormat="1" ht="66" x14ac:dyDescent="0.25">
      <c r="B132" s="16">
        <v>124</v>
      </c>
      <c r="C132" s="17" t="s">
        <v>655</v>
      </c>
      <c r="D132" s="18" t="s">
        <v>656</v>
      </c>
      <c r="E132" s="18" t="s">
        <v>464</v>
      </c>
      <c r="F132" s="9">
        <v>214</v>
      </c>
      <c r="G132" s="84">
        <v>45505</v>
      </c>
      <c r="H132" s="57">
        <v>4.9753999999999996</v>
      </c>
      <c r="I132" s="20">
        <v>1650886.08</v>
      </c>
      <c r="J132" s="97">
        <f t="shared" si="4"/>
        <v>331809.71982152195</v>
      </c>
      <c r="K132" s="93">
        <v>0</v>
      </c>
      <c r="L132" s="19">
        <f t="shared" si="5"/>
        <v>0</v>
      </c>
    </row>
    <row r="133" spans="2:12" s="11" customFormat="1" ht="49.5" x14ac:dyDescent="0.25">
      <c r="B133" s="16">
        <v>125</v>
      </c>
      <c r="C133" s="17" t="s">
        <v>657</v>
      </c>
      <c r="D133" s="18" t="s">
        <v>658</v>
      </c>
      <c r="E133" s="18" t="s">
        <v>368</v>
      </c>
      <c r="F133" s="9">
        <v>215</v>
      </c>
      <c r="G133" s="84">
        <v>45505</v>
      </c>
      <c r="H133" s="57">
        <v>4.9753999999999996</v>
      </c>
      <c r="I133" s="20">
        <v>1295064.97</v>
      </c>
      <c r="J133" s="97">
        <f t="shared" si="4"/>
        <v>260293.63870241589</v>
      </c>
      <c r="K133" s="93">
        <v>0</v>
      </c>
      <c r="L133" s="19">
        <f t="shared" si="5"/>
        <v>0</v>
      </c>
    </row>
    <row r="134" spans="2:12" s="11" customFormat="1" ht="49.5" x14ac:dyDescent="0.25">
      <c r="B134" s="16">
        <v>126</v>
      </c>
      <c r="C134" s="17" t="s">
        <v>659</v>
      </c>
      <c r="D134" s="18" t="s">
        <v>660</v>
      </c>
      <c r="E134" s="18" t="s">
        <v>449</v>
      </c>
      <c r="F134" s="9">
        <v>216</v>
      </c>
      <c r="G134" s="84">
        <v>45505</v>
      </c>
      <c r="H134" s="57">
        <v>4.9753999999999996</v>
      </c>
      <c r="I134" s="20">
        <v>2364699.2000000002</v>
      </c>
      <c r="J134" s="97">
        <f t="shared" si="4"/>
        <v>475278.20878723328</v>
      </c>
      <c r="K134" s="93">
        <v>0</v>
      </c>
      <c r="L134" s="19">
        <f t="shared" si="5"/>
        <v>0</v>
      </c>
    </row>
    <row r="135" spans="2:12" s="11" customFormat="1" ht="49.5" x14ac:dyDescent="0.25">
      <c r="B135" s="16">
        <v>127</v>
      </c>
      <c r="C135" s="17" t="s">
        <v>661</v>
      </c>
      <c r="D135" s="18" t="s">
        <v>662</v>
      </c>
      <c r="E135" s="18" t="s">
        <v>408</v>
      </c>
      <c r="F135" s="9">
        <v>217</v>
      </c>
      <c r="G135" s="84">
        <v>45505</v>
      </c>
      <c r="H135" s="57">
        <v>4.9753999999999996</v>
      </c>
      <c r="I135" s="20">
        <v>1011227.32</v>
      </c>
      <c r="J135" s="97">
        <f t="shared" si="4"/>
        <v>203245.43152309363</v>
      </c>
      <c r="K135" s="93">
        <v>0</v>
      </c>
      <c r="L135" s="19">
        <f t="shared" si="5"/>
        <v>0</v>
      </c>
    </row>
    <row r="136" spans="2:12" s="11" customFormat="1" ht="33" x14ac:dyDescent="0.25">
      <c r="B136" s="16">
        <v>128</v>
      </c>
      <c r="C136" s="17" t="s">
        <v>2816</v>
      </c>
      <c r="D136" s="18" t="s">
        <v>663</v>
      </c>
      <c r="E136" s="18" t="s">
        <v>464</v>
      </c>
      <c r="F136" s="9">
        <v>218</v>
      </c>
      <c r="G136" s="84">
        <v>45505</v>
      </c>
      <c r="H136" s="57">
        <v>4.9753999999999996</v>
      </c>
      <c r="I136" s="20">
        <v>14313627.210000001</v>
      </c>
      <c r="J136" s="97">
        <f t="shared" si="4"/>
        <v>2876879.6900751702</v>
      </c>
      <c r="K136" s="93">
        <v>0</v>
      </c>
      <c r="L136" s="19">
        <f t="shared" si="5"/>
        <v>0</v>
      </c>
    </row>
    <row r="137" spans="2:12" s="11" customFormat="1" ht="33" x14ac:dyDescent="0.25">
      <c r="B137" s="16">
        <v>129</v>
      </c>
      <c r="C137" s="17" t="s">
        <v>2817</v>
      </c>
      <c r="D137" s="18" t="s">
        <v>664</v>
      </c>
      <c r="E137" s="18" t="s">
        <v>475</v>
      </c>
      <c r="F137" s="9">
        <v>219</v>
      </c>
      <c r="G137" s="84">
        <v>45505</v>
      </c>
      <c r="H137" s="57">
        <v>4.9753999999999996</v>
      </c>
      <c r="I137" s="20">
        <v>507998.27</v>
      </c>
      <c r="J137" s="97">
        <f t="shared" si="4"/>
        <v>102101.99581943161</v>
      </c>
      <c r="K137" s="93">
        <v>0</v>
      </c>
      <c r="L137" s="19">
        <f t="shared" si="5"/>
        <v>0</v>
      </c>
    </row>
    <row r="138" spans="2:12" s="11" customFormat="1" ht="49.5" x14ac:dyDescent="0.25">
      <c r="B138" s="16">
        <v>130</v>
      </c>
      <c r="C138" s="17" t="s">
        <v>665</v>
      </c>
      <c r="D138" s="18" t="s">
        <v>666</v>
      </c>
      <c r="E138" s="18" t="s">
        <v>647</v>
      </c>
      <c r="F138" s="9">
        <v>220</v>
      </c>
      <c r="G138" s="84">
        <v>45505</v>
      </c>
      <c r="H138" s="57">
        <v>4.9753999999999996</v>
      </c>
      <c r="I138" s="20">
        <v>638166.46</v>
      </c>
      <c r="J138" s="97">
        <f t="shared" si="4"/>
        <v>128264.35261486514</v>
      </c>
      <c r="K138" s="93">
        <v>0</v>
      </c>
      <c r="L138" s="19">
        <f t="shared" si="5"/>
        <v>0</v>
      </c>
    </row>
    <row r="139" spans="2:12" s="11" customFormat="1" ht="66" x14ac:dyDescent="0.25">
      <c r="B139" s="16">
        <v>131</v>
      </c>
      <c r="C139" s="17" t="s">
        <v>2818</v>
      </c>
      <c r="D139" s="18" t="s">
        <v>667</v>
      </c>
      <c r="E139" s="18" t="s">
        <v>408</v>
      </c>
      <c r="F139" s="9">
        <v>221</v>
      </c>
      <c r="G139" s="84">
        <v>45505</v>
      </c>
      <c r="H139" s="57">
        <v>4.9753999999999996</v>
      </c>
      <c r="I139" s="20">
        <v>2438490.7200000002</v>
      </c>
      <c r="J139" s="97">
        <f t="shared" ref="J139:J202" si="6">I139/H139</f>
        <v>490109.482654661</v>
      </c>
      <c r="K139" s="93">
        <v>0</v>
      </c>
      <c r="L139" s="19">
        <f t="shared" si="5"/>
        <v>0</v>
      </c>
    </row>
    <row r="140" spans="2:12" s="11" customFormat="1" ht="33" x14ac:dyDescent="0.25">
      <c r="B140" s="16">
        <v>132</v>
      </c>
      <c r="C140" s="17" t="s">
        <v>668</v>
      </c>
      <c r="D140" s="18" t="s">
        <v>669</v>
      </c>
      <c r="E140" s="18" t="s">
        <v>494</v>
      </c>
      <c r="F140" s="9">
        <v>222</v>
      </c>
      <c r="G140" s="84">
        <v>45505</v>
      </c>
      <c r="H140" s="57">
        <v>4.9753999999999996</v>
      </c>
      <c r="I140" s="20">
        <v>1917690.95</v>
      </c>
      <c r="J140" s="97">
        <f t="shared" si="6"/>
        <v>385434.52787715563</v>
      </c>
      <c r="K140" s="93">
        <v>0</v>
      </c>
      <c r="L140" s="19">
        <f t="shared" si="5"/>
        <v>0</v>
      </c>
    </row>
    <row r="141" spans="2:12" s="11" customFormat="1" ht="33" x14ac:dyDescent="0.25">
      <c r="B141" s="16">
        <v>133</v>
      </c>
      <c r="C141" s="17" t="s">
        <v>2819</v>
      </c>
      <c r="D141" s="18" t="s">
        <v>670</v>
      </c>
      <c r="E141" s="18" t="s">
        <v>475</v>
      </c>
      <c r="F141" s="9">
        <v>223</v>
      </c>
      <c r="G141" s="84">
        <v>45505</v>
      </c>
      <c r="H141" s="57">
        <v>4.9753999999999996</v>
      </c>
      <c r="I141" s="20">
        <v>429844.59</v>
      </c>
      <c r="J141" s="97">
        <f t="shared" si="6"/>
        <v>86393.976363709458</v>
      </c>
      <c r="K141" s="93">
        <v>0</v>
      </c>
      <c r="L141" s="19">
        <f t="shared" si="5"/>
        <v>0</v>
      </c>
    </row>
    <row r="142" spans="2:12" s="11" customFormat="1" ht="66" x14ac:dyDescent="0.25">
      <c r="B142" s="16">
        <v>134</v>
      </c>
      <c r="C142" s="17" t="s">
        <v>2820</v>
      </c>
      <c r="D142" s="18" t="s">
        <v>671</v>
      </c>
      <c r="E142" s="18" t="s">
        <v>389</v>
      </c>
      <c r="F142" s="9">
        <v>224</v>
      </c>
      <c r="G142" s="84">
        <v>45505</v>
      </c>
      <c r="H142" s="57">
        <v>4.9753999999999996</v>
      </c>
      <c r="I142" s="20">
        <v>2556969.54</v>
      </c>
      <c r="J142" s="97">
        <f t="shared" si="6"/>
        <v>513922.40623869444</v>
      </c>
      <c r="K142" s="93">
        <v>0</v>
      </c>
      <c r="L142" s="19">
        <f t="shared" si="5"/>
        <v>0</v>
      </c>
    </row>
    <row r="143" spans="2:12" s="11" customFormat="1" ht="33" x14ac:dyDescent="0.25">
      <c r="B143" s="16">
        <v>135</v>
      </c>
      <c r="C143" s="17" t="s">
        <v>672</v>
      </c>
      <c r="D143" s="18" t="s">
        <v>673</v>
      </c>
      <c r="E143" s="18" t="s">
        <v>403</v>
      </c>
      <c r="F143" s="9">
        <v>225</v>
      </c>
      <c r="G143" s="84">
        <v>45511</v>
      </c>
      <c r="H143" s="57">
        <v>4.9753999999999996</v>
      </c>
      <c r="I143" s="20">
        <v>1334590.95</v>
      </c>
      <c r="J143" s="97">
        <f t="shared" si="6"/>
        <v>268237.92056920048</v>
      </c>
      <c r="K143" s="93">
        <v>0</v>
      </c>
      <c r="L143" s="19">
        <f t="shared" si="5"/>
        <v>0</v>
      </c>
    </row>
    <row r="144" spans="2:12" s="11" customFormat="1" ht="66" x14ac:dyDescent="0.25">
      <c r="B144" s="16">
        <v>136</v>
      </c>
      <c r="C144" s="17" t="s">
        <v>674</v>
      </c>
      <c r="D144" s="18" t="s">
        <v>675</v>
      </c>
      <c r="E144" s="18" t="s">
        <v>676</v>
      </c>
      <c r="F144" s="9">
        <v>226</v>
      </c>
      <c r="G144" s="84">
        <v>45511</v>
      </c>
      <c r="H144" s="57">
        <v>4.9753999999999996</v>
      </c>
      <c r="I144" s="20">
        <v>1011227.32</v>
      </c>
      <c r="J144" s="97">
        <f t="shared" si="6"/>
        <v>203245.43152309363</v>
      </c>
      <c r="K144" s="93">
        <v>0</v>
      </c>
      <c r="L144" s="19">
        <f t="shared" si="5"/>
        <v>0</v>
      </c>
    </row>
    <row r="145" spans="2:12" s="11" customFormat="1" ht="49.5" x14ac:dyDescent="0.25">
      <c r="B145" s="16">
        <v>137</v>
      </c>
      <c r="C145" s="17" t="s">
        <v>677</v>
      </c>
      <c r="D145" s="18" t="s">
        <v>678</v>
      </c>
      <c r="E145" s="18" t="s">
        <v>494</v>
      </c>
      <c r="F145" s="9">
        <v>227</v>
      </c>
      <c r="G145" s="84">
        <v>45511</v>
      </c>
      <c r="H145" s="57">
        <v>4.9753999999999996</v>
      </c>
      <c r="I145" s="20">
        <v>2077198.02</v>
      </c>
      <c r="J145" s="97">
        <f t="shared" si="6"/>
        <v>417493.67287052301</v>
      </c>
      <c r="K145" s="93">
        <v>0</v>
      </c>
      <c r="L145" s="19">
        <f t="shared" si="5"/>
        <v>0</v>
      </c>
    </row>
    <row r="146" spans="2:12" s="11" customFormat="1" ht="66" x14ac:dyDescent="0.25">
      <c r="B146" s="16">
        <v>138</v>
      </c>
      <c r="C146" s="17" t="s">
        <v>679</v>
      </c>
      <c r="D146" s="18" t="s">
        <v>680</v>
      </c>
      <c r="E146" s="18" t="s">
        <v>464</v>
      </c>
      <c r="F146" s="9">
        <v>228</v>
      </c>
      <c r="G146" s="84">
        <v>45516</v>
      </c>
      <c r="H146" s="57">
        <v>4.9753999999999996</v>
      </c>
      <c r="I146" s="20">
        <v>1011227.32</v>
      </c>
      <c r="J146" s="97">
        <f t="shared" si="6"/>
        <v>203245.43152309363</v>
      </c>
      <c r="K146" s="93">
        <v>0</v>
      </c>
      <c r="L146" s="19">
        <f t="shared" si="5"/>
        <v>0</v>
      </c>
    </row>
    <row r="147" spans="2:12" s="11" customFormat="1" ht="66" x14ac:dyDescent="0.25">
      <c r="B147" s="16">
        <v>139</v>
      </c>
      <c r="C147" s="17" t="s">
        <v>681</v>
      </c>
      <c r="D147" s="18" t="s">
        <v>682</v>
      </c>
      <c r="E147" s="18" t="s">
        <v>683</v>
      </c>
      <c r="F147" s="9">
        <v>229</v>
      </c>
      <c r="G147" s="84">
        <v>45518</v>
      </c>
      <c r="H147" s="57">
        <v>4.9753999999999996</v>
      </c>
      <c r="I147" s="20">
        <v>2329169.6</v>
      </c>
      <c r="J147" s="97">
        <f t="shared" si="6"/>
        <v>468137.15480162407</v>
      </c>
      <c r="K147" s="93">
        <v>0</v>
      </c>
      <c r="L147" s="19">
        <f t="shared" si="5"/>
        <v>0</v>
      </c>
    </row>
    <row r="148" spans="2:12" s="11" customFormat="1" ht="49.5" x14ac:dyDescent="0.25">
      <c r="B148" s="16">
        <v>140</v>
      </c>
      <c r="C148" s="17" t="s">
        <v>2707</v>
      </c>
      <c r="D148" s="18" t="s">
        <v>684</v>
      </c>
      <c r="E148" s="18" t="s">
        <v>519</v>
      </c>
      <c r="F148" s="9">
        <v>230</v>
      </c>
      <c r="G148" s="84">
        <v>45530</v>
      </c>
      <c r="H148" s="57">
        <v>4.9753999999999996</v>
      </c>
      <c r="I148" s="20">
        <v>2601546.21</v>
      </c>
      <c r="J148" s="97">
        <f t="shared" si="6"/>
        <v>522881.82055714115</v>
      </c>
      <c r="K148" s="93">
        <v>0</v>
      </c>
      <c r="L148" s="19">
        <f t="shared" si="5"/>
        <v>0</v>
      </c>
    </row>
    <row r="149" spans="2:12" s="11" customFormat="1" ht="49.5" x14ac:dyDescent="0.25">
      <c r="B149" s="16">
        <v>141</v>
      </c>
      <c r="C149" s="17" t="s">
        <v>685</v>
      </c>
      <c r="D149" s="18" t="s">
        <v>686</v>
      </c>
      <c r="E149" s="18" t="s">
        <v>620</v>
      </c>
      <c r="F149" s="9">
        <v>231</v>
      </c>
      <c r="G149" s="84">
        <v>45530</v>
      </c>
      <c r="H149" s="57">
        <v>4.9753999999999996</v>
      </c>
      <c r="I149" s="20">
        <v>29388511.27</v>
      </c>
      <c r="J149" s="97">
        <f t="shared" si="6"/>
        <v>5906763.5305704065</v>
      </c>
      <c r="K149" s="93">
        <v>0</v>
      </c>
      <c r="L149" s="19">
        <f t="shared" si="5"/>
        <v>0</v>
      </c>
    </row>
    <row r="150" spans="2:12" s="11" customFormat="1" ht="49.5" x14ac:dyDescent="0.25">
      <c r="B150" s="16">
        <v>142</v>
      </c>
      <c r="C150" s="17" t="s">
        <v>687</v>
      </c>
      <c r="D150" s="18" t="s">
        <v>688</v>
      </c>
      <c r="E150" s="18" t="s">
        <v>689</v>
      </c>
      <c r="F150" s="9">
        <v>232</v>
      </c>
      <c r="G150" s="84">
        <v>45530</v>
      </c>
      <c r="H150" s="57">
        <v>4.9753999999999996</v>
      </c>
      <c r="I150" s="20">
        <v>2556675.7400000002</v>
      </c>
      <c r="J150" s="97">
        <f t="shared" si="6"/>
        <v>513863.35571009375</v>
      </c>
      <c r="K150" s="93">
        <v>0</v>
      </c>
      <c r="L150" s="19">
        <f t="shared" si="5"/>
        <v>0</v>
      </c>
    </row>
    <row r="151" spans="2:12" s="11" customFormat="1" ht="49.5" x14ac:dyDescent="0.25">
      <c r="B151" s="16">
        <v>143</v>
      </c>
      <c r="C151" s="17" t="s">
        <v>690</v>
      </c>
      <c r="D151" s="18" t="s">
        <v>691</v>
      </c>
      <c r="E151" s="18" t="s">
        <v>692</v>
      </c>
      <c r="F151" s="9">
        <v>233</v>
      </c>
      <c r="G151" s="84">
        <v>45530</v>
      </c>
      <c r="H151" s="57">
        <v>4.9753999999999996</v>
      </c>
      <c r="I151" s="20">
        <v>1012481.75</v>
      </c>
      <c r="J151" s="97">
        <f t="shared" si="6"/>
        <v>203497.55798528763</v>
      </c>
      <c r="K151" s="93">
        <v>0</v>
      </c>
      <c r="L151" s="19">
        <f t="shared" si="5"/>
        <v>0</v>
      </c>
    </row>
    <row r="152" spans="2:12" s="11" customFormat="1" ht="33" x14ac:dyDescent="0.25">
      <c r="B152" s="16">
        <v>144</v>
      </c>
      <c r="C152" s="17" t="s">
        <v>2712</v>
      </c>
      <c r="D152" s="18" t="s">
        <v>693</v>
      </c>
      <c r="E152" s="18" t="s">
        <v>449</v>
      </c>
      <c r="F152" s="9">
        <v>234</v>
      </c>
      <c r="G152" s="84">
        <v>45533</v>
      </c>
      <c r="H152" s="57">
        <v>4.9753999999999996</v>
      </c>
      <c r="I152" s="20">
        <v>475049.68</v>
      </c>
      <c r="J152" s="97">
        <f t="shared" si="6"/>
        <v>95479.696104835792</v>
      </c>
      <c r="K152" s="93">
        <v>0</v>
      </c>
      <c r="L152" s="19">
        <f t="shared" si="5"/>
        <v>0</v>
      </c>
    </row>
    <row r="153" spans="2:12" s="11" customFormat="1" ht="49.5" x14ac:dyDescent="0.25">
      <c r="B153" s="16">
        <v>145</v>
      </c>
      <c r="C153" s="17" t="s">
        <v>694</v>
      </c>
      <c r="D153" s="18" t="s">
        <v>695</v>
      </c>
      <c r="E153" s="18" t="s">
        <v>607</v>
      </c>
      <c r="F153" s="9">
        <v>235</v>
      </c>
      <c r="G153" s="84">
        <v>45533</v>
      </c>
      <c r="H153" s="57">
        <v>4.9753999999999996</v>
      </c>
      <c r="I153" s="20">
        <v>1332805.95</v>
      </c>
      <c r="J153" s="97">
        <f t="shared" si="6"/>
        <v>267879.1554447884</v>
      </c>
      <c r="K153" s="93">
        <v>191590</v>
      </c>
      <c r="L153" s="19">
        <f t="shared" si="5"/>
        <v>38507.456686899546</v>
      </c>
    </row>
    <row r="154" spans="2:12" s="11" customFormat="1" ht="49.5" x14ac:dyDescent="0.25">
      <c r="B154" s="16">
        <v>146</v>
      </c>
      <c r="C154" s="17" t="s">
        <v>2708</v>
      </c>
      <c r="D154" s="18" t="s">
        <v>696</v>
      </c>
      <c r="E154" s="18" t="s">
        <v>386</v>
      </c>
      <c r="F154" s="9">
        <v>237</v>
      </c>
      <c r="G154" s="84">
        <v>45533</v>
      </c>
      <c r="H154" s="57">
        <v>4.9753999999999996</v>
      </c>
      <c r="I154" s="20">
        <v>2603091</v>
      </c>
      <c r="J154" s="97">
        <f t="shared" si="6"/>
        <v>523192.30614623951</v>
      </c>
      <c r="K154" s="93">
        <v>182070</v>
      </c>
      <c r="L154" s="19">
        <f t="shared" si="5"/>
        <v>36594.042690034978</v>
      </c>
    </row>
    <row r="155" spans="2:12" s="11" customFormat="1" ht="49.5" x14ac:dyDescent="0.25">
      <c r="B155" s="16">
        <v>147</v>
      </c>
      <c r="C155" s="17" t="s">
        <v>2709</v>
      </c>
      <c r="D155" s="18" t="s">
        <v>697</v>
      </c>
      <c r="E155" s="18" t="s">
        <v>555</v>
      </c>
      <c r="F155" s="9">
        <v>238</v>
      </c>
      <c r="G155" s="84">
        <v>45533</v>
      </c>
      <c r="H155" s="57">
        <v>4.9753999999999996</v>
      </c>
      <c r="I155" s="20">
        <v>2278476.92</v>
      </c>
      <c r="J155" s="97">
        <f t="shared" si="6"/>
        <v>457948.49057362223</v>
      </c>
      <c r="K155" s="93">
        <v>0</v>
      </c>
      <c r="L155" s="19">
        <f t="shared" si="5"/>
        <v>0</v>
      </c>
    </row>
    <row r="156" spans="2:12" s="11" customFormat="1" ht="66" x14ac:dyDescent="0.25">
      <c r="B156" s="16">
        <v>148</v>
      </c>
      <c r="C156" s="17" t="s">
        <v>698</v>
      </c>
      <c r="D156" s="18" t="s">
        <v>699</v>
      </c>
      <c r="E156" s="18" t="s">
        <v>368</v>
      </c>
      <c r="F156" s="9">
        <v>239</v>
      </c>
      <c r="G156" s="84">
        <v>45533</v>
      </c>
      <c r="H156" s="57">
        <v>4.9753999999999996</v>
      </c>
      <c r="I156" s="20">
        <v>1294311.44</v>
      </c>
      <c r="J156" s="97">
        <f t="shared" si="6"/>
        <v>260142.18756280903</v>
      </c>
      <c r="K156" s="93">
        <v>0</v>
      </c>
      <c r="L156" s="19">
        <f t="shared" si="5"/>
        <v>0</v>
      </c>
    </row>
    <row r="157" spans="2:12" s="11" customFormat="1" ht="49.5" x14ac:dyDescent="0.25">
      <c r="B157" s="16">
        <v>149</v>
      </c>
      <c r="C157" s="17" t="s">
        <v>2710</v>
      </c>
      <c r="D157" s="18" t="s">
        <v>700</v>
      </c>
      <c r="E157" s="18" t="s">
        <v>386</v>
      </c>
      <c r="F157" s="9">
        <v>240</v>
      </c>
      <c r="G157" s="84">
        <v>45533</v>
      </c>
      <c r="H157" s="57">
        <v>4.9753999999999996</v>
      </c>
      <c r="I157" s="20">
        <v>813288.72</v>
      </c>
      <c r="J157" s="97">
        <f t="shared" si="6"/>
        <v>163461.97692647827</v>
      </c>
      <c r="K157" s="93">
        <v>0</v>
      </c>
      <c r="L157" s="19">
        <f t="shared" si="5"/>
        <v>0</v>
      </c>
    </row>
    <row r="158" spans="2:12" s="11" customFormat="1" ht="33" x14ac:dyDescent="0.25">
      <c r="B158" s="16">
        <v>150</v>
      </c>
      <c r="C158" s="17" t="s">
        <v>2711</v>
      </c>
      <c r="D158" s="18" t="s">
        <v>701</v>
      </c>
      <c r="E158" s="18" t="s">
        <v>702</v>
      </c>
      <c r="F158" s="9">
        <v>241</v>
      </c>
      <c r="G158" s="84">
        <v>45533</v>
      </c>
      <c r="H158" s="57">
        <v>4.9753999999999996</v>
      </c>
      <c r="I158" s="20">
        <v>5334825.2699999996</v>
      </c>
      <c r="J158" s="97">
        <f t="shared" si="6"/>
        <v>1072240.4771475659</v>
      </c>
      <c r="K158" s="93">
        <v>0</v>
      </c>
      <c r="L158" s="19">
        <f t="shared" si="5"/>
        <v>0</v>
      </c>
    </row>
    <row r="159" spans="2:12" s="11" customFormat="1" ht="49.5" x14ac:dyDescent="0.25">
      <c r="B159" s="16">
        <v>151</v>
      </c>
      <c r="C159" s="17" t="s">
        <v>2713</v>
      </c>
      <c r="D159" s="18" t="s">
        <v>703</v>
      </c>
      <c r="E159" s="18" t="s">
        <v>368</v>
      </c>
      <c r="F159" s="9">
        <v>242</v>
      </c>
      <c r="G159" s="84">
        <v>45533</v>
      </c>
      <c r="H159" s="57">
        <v>4.9753999999999996</v>
      </c>
      <c r="I159" s="20">
        <v>7815358.3200000003</v>
      </c>
      <c r="J159" s="97">
        <f t="shared" si="6"/>
        <v>1570800.0000000002</v>
      </c>
      <c r="K159" s="93">
        <v>0</v>
      </c>
      <c r="L159" s="19">
        <f t="shared" si="5"/>
        <v>0</v>
      </c>
    </row>
    <row r="160" spans="2:12" s="11" customFormat="1" ht="33" x14ac:dyDescent="0.25">
      <c r="B160" s="16">
        <v>152</v>
      </c>
      <c r="C160" s="17" t="s">
        <v>2714</v>
      </c>
      <c r="D160" s="18" t="s">
        <v>704</v>
      </c>
      <c r="E160" s="18" t="s">
        <v>449</v>
      </c>
      <c r="F160" s="9">
        <v>243</v>
      </c>
      <c r="G160" s="84">
        <v>45533</v>
      </c>
      <c r="H160" s="57">
        <v>4.9753999999999996</v>
      </c>
      <c r="I160" s="20">
        <v>974817.53</v>
      </c>
      <c r="J160" s="97">
        <f t="shared" si="6"/>
        <v>195927.4691482092</v>
      </c>
      <c r="K160" s="93">
        <v>0</v>
      </c>
      <c r="L160" s="19">
        <f t="shared" si="5"/>
        <v>0</v>
      </c>
    </row>
    <row r="161" spans="2:12" s="11" customFormat="1" ht="49.5" x14ac:dyDescent="0.25">
      <c r="B161" s="16">
        <v>153</v>
      </c>
      <c r="C161" s="17" t="s">
        <v>705</v>
      </c>
      <c r="D161" s="18" t="s">
        <v>706</v>
      </c>
      <c r="E161" s="18" t="s">
        <v>519</v>
      </c>
      <c r="F161" s="9">
        <v>244</v>
      </c>
      <c r="G161" s="84">
        <v>45533</v>
      </c>
      <c r="H161" s="57">
        <v>4.9753999999999996</v>
      </c>
      <c r="I161" s="20">
        <v>1278065.97</v>
      </c>
      <c r="J161" s="97">
        <f t="shared" si="6"/>
        <v>256877.02898259438</v>
      </c>
      <c r="K161" s="93">
        <v>0</v>
      </c>
      <c r="L161" s="19">
        <f t="shared" si="5"/>
        <v>0</v>
      </c>
    </row>
    <row r="162" spans="2:12" s="11" customFormat="1" ht="66" x14ac:dyDescent="0.25">
      <c r="B162" s="16">
        <v>154</v>
      </c>
      <c r="C162" s="17" t="s">
        <v>707</v>
      </c>
      <c r="D162" s="18" t="s">
        <v>708</v>
      </c>
      <c r="E162" s="18" t="s">
        <v>435</v>
      </c>
      <c r="F162" s="9">
        <v>245</v>
      </c>
      <c r="G162" s="84">
        <v>45533</v>
      </c>
      <c r="H162" s="57">
        <v>4.9753999999999996</v>
      </c>
      <c r="I162" s="20">
        <v>638615.66</v>
      </c>
      <c r="J162" s="97">
        <f t="shared" si="6"/>
        <v>128354.63681312057</v>
      </c>
      <c r="K162" s="93">
        <v>0</v>
      </c>
      <c r="L162" s="19">
        <f t="shared" si="5"/>
        <v>0</v>
      </c>
    </row>
    <row r="163" spans="2:12" s="11" customFormat="1" ht="33" x14ac:dyDescent="0.25">
      <c r="B163" s="16">
        <v>155</v>
      </c>
      <c r="C163" s="17" t="s">
        <v>709</v>
      </c>
      <c r="D163" s="18" t="s">
        <v>710</v>
      </c>
      <c r="E163" s="18" t="s">
        <v>651</v>
      </c>
      <c r="F163" s="9">
        <v>246</v>
      </c>
      <c r="G163" s="84">
        <v>45533</v>
      </c>
      <c r="H163" s="57">
        <v>4.9753999999999996</v>
      </c>
      <c r="I163" s="20">
        <v>1650487.28</v>
      </c>
      <c r="J163" s="97">
        <f t="shared" si="6"/>
        <v>331729.56546207343</v>
      </c>
      <c r="K163" s="93">
        <v>0</v>
      </c>
      <c r="L163" s="19">
        <f t="shared" si="5"/>
        <v>0</v>
      </c>
    </row>
    <row r="164" spans="2:12" s="11" customFormat="1" x14ac:dyDescent="0.25">
      <c r="B164" s="16">
        <v>156</v>
      </c>
      <c r="C164" s="17" t="s">
        <v>711</v>
      </c>
      <c r="D164" s="18" t="s">
        <v>712</v>
      </c>
      <c r="E164" s="18" t="s">
        <v>651</v>
      </c>
      <c r="F164" s="9">
        <v>247</v>
      </c>
      <c r="G164" s="84">
        <v>45533</v>
      </c>
      <c r="H164" s="57">
        <v>4.9753999999999996</v>
      </c>
      <c r="I164" s="20">
        <v>25573372</v>
      </c>
      <c r="J164" s="97">
        <f t="shared" si="6"/>
        <v>5139963.0180488005</v>
      </c>
      <c r="K164" s="93">
        <v>0</v>
      </c>
      <c r="L164" s="19">
        <f t="shared" si="5"/>
        <v>0</v>
      </c>
    </row>
    <row r="165" spans="2:12" s="11" customFormat="1" ht="49.5" x14ac:dyDescent="0.25">
      <c r="B165" s="16">
        <v>157</v>
      </c>
      <c r="C165" s="17" t="s">
        <v>713</v>
      </c>
      <c r="D165" s="18" t="s">
        <v>714</v>
      </c>
      <c r="E165" s="18" t="s">
        <v>472</v>
      </c>
      <c r="F165" s="9">
        <v>248</v>
      </c>
      <c r="G165" s="84">
        <v>45533</v>
      </c>
      <c r="H165" s="57">
        <v>4.9753999999999996</v>
      </c>
      <c r="I165" s="20">
        <v>851905.68</v>
      </c>
      <c r="J165" s="97">
        <f t="shared" si="6"/>
        <v>171223.55589500343</v>
      </c>
      <c r="K165" s="93">
        <v>0</v>
      </c>
      <c r="L165" s="19">
        <f t="shared" si="5"/>
        <v>0</v>
      </c>
    </row>
    <row r="166" spans="2:12" s="11" customFormat="1" ht="33" x14ac:dyDescent="0.25">
      <c r="B166" s="16">
        <v>158</v>
      </c>
      <c r="C166" s="17" t="s">
        <v>715</v>
      </c>
      <c r="D166" s="18" t="s">
        <v>716</v>
      </c>
      <c r="E166" s="18" t="s">
        <v>498</v>
      </c>
      <c r="F166" s="9">
        <v>249</v>
      </c>
      <c r="G166" s="84">
        <v>45533</v>
      </c>
      <c r="H166" s="57">
        <v>4.9753999999999996</v>
      </c>
      <c r="I166" s="20">
        <v>971215.4</v>
      </c>
      <c r="J166" s="97">
        <f t="shared" si="6"/>
        <v>195203.48112714558</v>
      </c>
      <c r="K166" s="93">
        <v>0</v>
      </c>
      <c r="L166" s="19">
        <f t="shared" si="5"/>
        <v>0</v>
      </c>
    </row>
    <row r="167" spans="2:12" s="11" customFormat="1" ht="66" x14ac:dyDescent="0.25">
      <c r="B167" s="16">
        <v>159</v>
      </c>
      <c r="C167" s="17" t="s">
        <v>717</v>
      </c>
      <c r="D167" s="18" t="s">
        <v>718</v>
      </c>
      <c r="E167" s="18" t="s">
        <v>719</v>
      </c>
      <c r="F167" s="9">
        <v>250</v>
      </c>
      <c r="G167" s="84">
        <v>45533</v>
      </c>
      <c r="H167" s="57">
        <v>4.9753999999999996</v>
      </c>
      <c r="I167" s="20">
        <v>6499802.2599999998</v>
      </c>
      <c r="J167" s="97">
        <f t="shared" si="6"/>
        <v>1306387.8803714274</v>
      </c>
      <c r="K167" s="93">
        <v>414120</v>
      </c>
      <c r="L167" s="19">
        <f t="shared" ref="L167:L230" si="7">K167/H167</f>
        <v>83233.508863608964</v>
      </c>
    </row>
    <row r="168" spans="2:12" s="11" customFormat="1" ht="33" x14ac:dyDescent="0.25">
      <c r="B168" s="16">
        <v>160</v>
      </c>
      <c r="C168" s="17" t="s">
        <v>2715</v>
      </c>
      <c r="D168" s="18" t="s">
        <v>720</v>
      </c>
      <c r="E168" s="18" t="s">
        <v>449</v>
      </c>
      <c r="F168" s="9">
        <v>251</v>
      </c>
      <c r="G168" s="84">
        <v>45533</v>
      </c>
      <c r="H168" s="57">
        <v>4.9753999999999996</v>
      </c>
      <c r="I168" s="20">
        <v>6129784.5999999996</v>
      </c>
      <c r="J168" s="97">
        <f t="shared" si="6"/>
        <v>1232018.4507778268</v>
      </c>
      <c r="K168" s="93">
        <v>0</v>
      </c>
      <c r="L168" s="19">
        <f t="shared" si="7"/>
        <v>0</v>
      </c>
    </row>
    <row r="169" spans="2:12" s="11" customFormat="1" ht="49.5" x14ac:dyDescent="0.25">
      <c r="B169" s="16">
        <v>161</v>
      </c>
      <c r="C169" s="17" t="s">
        <v>721</v>
      </c>
      <c r="D169" s="18" t="s">
        <v>722</v>
      </c>
      <c r="E169" s="18" t="s">
        <v>683</v>
      </c>
      <c r="F169" s="9">
        <v>252</v>
      </c>
      <c r="G169" s="84">
        <v>45533</v>
      </c>
      <c r="H169" s="57">
        <v>4.9753999999999996</v>
      </c>
      <c r="I169" s="20">
        <v>1945071.34</v>
      </c>
      <c r="J169" s="97">
        <f t="shared" si="6"/>
        <v>390937.68139245093</v>
      </c>
      <c r="K169" s="93">
        <v>0</v>
      </c>
      <c r="L169" s="19">
        <f t="shared" si="7"/>
        <v>0</v>
      </c>
    </row>
    <row r="170" spans="2:12" s="11" customFormat="1" ht="66" x14ac:dyDescent="0.25">
      <c r="B170" s="16">
        <v>162</v>
      </c>
      <c r="C170" s="17" t="s">
        <v>723</v>
      </c>
      <c r="D170" s="18" t="s">
        <v>724</v>
      </c>
      <c r="E170" s="18" t="s">
        <v>494</v>
      </c>
      <c r="F170" s="9">
        <v>253</v>
      </c>
      <c r="G170" s="84">
        <v>45533</v>
      </c>
      <c r="H170" s="57">
        <v>4.9753999999999996</v>
      </c>
      <c r="I170" s="20">
        <v>2556756.04</v>
      </c>
      <c r="J170" s="97">
        <f t="shared" si="6"/>
        <v>513879.49511597061</v>
      </c>
      <c r="K170" s="93">
        <v>0</v>
      </c>
      <c r="L170" s="19">
        <f t="shared" si="7"/>
        <v>0</v>
      </c>
    </row>
    <row r="171" spans="2:12" s="11" customFormat="1" ht="33" x14ac:dyDescent="0.25">
      <c r="B171" s="16">
        <v>163</v>
      </c>
      <c r="C171" s="17" t="s">
        <v>2716</v>
      </c>
      <c r="D171" s="18" t="s">
        <v>725</v>
      </c>
      <c r="E171" s="18" t="s">
        <v>368</v>
      </c>
      <c r="F171" s="9">
        <v>254</v>
      </c>
      <c r="G171" s="84">
        <v>45533</v>
      </c>
      <c r="H171" s="57">
        <v>4.9753999999999996</v>
      </c>
      <c r="I171" s="20">
        <v>2218990.65</v>
      </c>
      <c r="J171" s="97">
        <f t="shared" si="6"/>
        <v>445992.41267033806</v>
      </c>
      <c r="K171" s="93">
        <v>0</v>
      </c>
      <c r="L171" s="19">
        <f t="shared" si="7"/>
        <v>0</v>
      </c>
    </row>
    <row r="172" spans="2:12" s="11" customFormat="1" ht="66" x14ac:dyDescent="0.25">
      <c r="B172" s="16">
        <v>164</v>
      </c>
      <c r="C172" s="17" t="s">
        <v>726</v>
      </c>
      <c r="D172" s="18" t="s">
        <v>727</v>
      </c>
      <c r="E172" s="18" t="s">
        <v>368</v>
      </c>
      <c r="F172" s="9">
        <v>255</v>
      </c>
      <c r="G172" s="84">
        <v>45533</v>
      </c>
      <c r="H172" s="57">
        <v>4.9753999999999996</v>
      </c>
      <c r="I172" s="20">
        <v>1294311.44</v>
      </c>
      <c r="J172" s="97">
        <f t="shared" si="6"/>
        <v>260142.18756280903</v>
      </c>
      <c r="K172" s="93">
        <v>0</v>
      </c>
      <c r="L172" s="19">
        <f t="shared" si="7"/>
        <v>0</v>
      </c>
    </row>
    <row r="173" spans="2:12" s="11" customFormat="1" ht="49.5" x14ac:dyDescent="0.25">
      <c r="B173" s="16">
        <v>165</v>
      </c>
      <c r="C173" s="17" t="s">
        <v>2717</v>
      </c>
      <c r="D173" s="18" t="s">
        <v>728</v>
      </c>
      <c r="E173" s="18" t="s">
        <v>386</v>
      </c>
      <c r="F173" s="9">
        <v>256</v>
      </c>
      <c r="G173" s="84">
        <v>45551</v>
      </c>
      <c r="H173" s="57">
        <v>4.9753999999999996</v>
      </c>
      <c r="I173" s="20">
        <v>1626085.02</v>
      </c>
      <c r="J173" s="97">
        <f t="shared" si="6"/>
        <v>326824.98291594652</v>
      </c>
      <c r="K173" s="93">
        <v>0</v>
      </c>
      <c r="L173" s="19">
        <f t="shared" si="7"/>
        <v>0</v>
      </c>
    </row>
    <row r="174" spans="2:12" s="11" customFormat="1" ht="49.5" x14ac:dyDescent="0.25">
      <c r="B174" s="16">
        <v>166</v>
      </c>
      <c r="C174" s="17" t="s">
        <v>729</v>
      </c>
      <c r="D174" s="18" t="s">
        <v>730</v>
      </c>
      <c r="E174" s="18" t="s">
        <v>607</v>
      </c>
      <c r="F174" s="9">
        <v>257</v>
      </c>
      <c r="G174" s="84">
        <v>45551</v>
      </c>
      <c r="H174" s="57">
        <v>4.9753999999999996</v>
      </c>
      <c r="I174" s="20">
        <v>746135.95</v>
      </c>
      <c r="J174" s="97">
        <f t="shared" si="6"/>
        <v>149965.017888009</v>
      </c>
      <c r="K174" s="93">
        <v>0</v>
      </c>
      <c r="L174" s="19">
        <f t="shared" si="7"/>
        <v>0</v>
      </c>
    </row>
    <row r="175" spans="2:12" s="11" customFormat="1" ht="33" x14ac:dyDescent="0.25">
      <c r="B175" s="16">
        <v>167</v>
      </c>
      <c r="C175" s="17" t="s">
        <v>731</v>
      </c>
      <c r="D175" s="18" t="s">
        <v>732</v>
      </c>
      <c r="E175" s="18" t="s">
        <v>494</v>
      </c>
      <c r="F175" s="9">
        <v>258</v>
      </c>
      <c r="G175" s="84">
        <v>45555</v>
      </c>
      <c r="H175" s="57">
        <v>4.9753999999999996</v>
      </c>
      <c r="I175" s="20">
        <v>846661.2</v>
      </c>
      <c r="J175" s="97">
        <f t="shared" si="6"/>
        <v>170169.47381115088</v>
      </c>
      <c r="K175" s="93">
        <v>0</v>
      </c>
      <c r="L175" s="19">
        <f t="shared" si="7"/>
        <v>0</v>
      </c>
    </row>
    <row r="176" spans="2:12" s="11" customFormat="1" x14ac:dyDescent="0.25">
      <c r="B176" s="16">
        <v>168</v>
      </c>
      <c r="C176" s="17" t="s">
        <v>2718</v>
      </c>
      <c r="D176" s="18" t="s">
        <v>733</v>
      </c>
      <c r="E176" s="18" t="s">
        <v>494</v>
      </c>
      <c r="F176" s="9">
        <v>259</v>
      </c>
      <c r="G176" s="84">
        <v>45562</v>
      </c>
      <c r="H176" s="57">
        <v>4.9753999999999996</v>
      </c>
      <c r="I176" s="20">
        <v>49720850.590000004</v>
      </c>
      <c r="J176" s="97">
        <f t="shared" si="6"/>
        <v>9993337.337701492</v>
      </c>
      <c r="K176" s="93">
        <v>0</v>
      </c>
      <c r="L176" s="19">
        <f t="shared" si="7"/>
        <v>0</v>
      </c>
    </row>
    <row r="177" spans="2:12" s="11" customFormat="1" ht="66" x14ac:dyDescent="0.25">
      <c r="B177" s="16">
        <v>169</v>
      </c>
      <c r="C177" s="17" t="s">
        <v>2719</v>
      </c>
      <c r="D177" s="18" t="s">
        <v>734</v>
      </c>
      <c r="E177" s="18" t="s">
        <v>389</v>
      </c>
      <c r="F177" s="9">
        <v>264</v>
      </c>
      <c r="G177" s="84">
        <v>45565</v>
      </c>
      <c r="H177" s="57">
        <v>4.9753999999999996</v>
      </c>
      <c r="I177" s="20">
        <v>2565031</v>
      </c>
      <c r="J177" s="97">
        <f t="shared" si="6"/>
        <v>515542.66993608559</v>
      </c>
      <c r="K177" s="93">
        <v>0</v>
      </c>
      <c r="L177" s="19">
        <f t="shared" si="7"/>
        <v>0</v>
      </c>
    </row>
    <row r="178" spans="2:12" s="11" customFormat="1" ht="49.5" x14ac:dyDescent="0.25">
      <c r="B178" s="16">
        <v>170</v>
      </c>
      <c r="C178" s="17" t="s">
        <v>735</v>
      </c>
      <c r="D178" s="18" t="s">
        <v>736</v>
      </c>
      <c r="E178" s="18" t="s">
        <v>494</v>
      </c>
      <c r="F178" s="9">
        <v>265</v>
      </c>
      <c r="G178" s="84">
        <v>45565</v>
      </c>
      <c r="H178" s="57">
        <v>4.9753999999999996</v>
      </c>
      <c r="I178" s="20">
        <v>3256176.18</v>
      </c>
      <c r="J178" s="97">
        <f t="shared" si="6"/>
        <v>654455.15536439291</v>
      </c>
      <c r="K178" s="93">
        <v>0</v>
      </c>
      <c r="L178" s="19">
        <f t="shared" si="7"/>
        <v>0</v>
      </c>
    </row>
    <row r="179" spans="2:12" s="11" customFormat="1" ht="66" x14ac:dyDescent="0.25">
      <c r="B179" s="16">
        <v>171</v>
      </c>
      <c r="C179" s="17" t="s">
        <v>737</v>
      </c>
      <c r="D179" s="18" t="s">
        <v>738</v>
      </c>
      <c r="E179" s="18" t="s">
        <v>395</v>
      </c>
      <c r="F179" s="9">
        <v>266</v>
      </c>
      <c r="G179" s="84">
        <v>45565</v>
      </c>
      <c r="H179" s="57">
        <v>4.9753999999999996</v>
      </c>
      <c r="I179" s="20">
        <v>2555802.0299999998</v>
      </c>
      <c r="J179" s="97">
        <f t="shared" si="6"/>
        <v>513687.74972866505</v>
      </c>
      <c r="K179" s="93">
        <v>0</v>
      </c>
      <c r="L179" s="19">
        <f t="shared" si="7"/>
        <v>0</v>
      </c>
    </row>
    <row r="180" spans="2:12" s="11" customFormat="1" ht="49.5" x14ac:dyDescent="0.25">
      <c r="B180" s="16">
        <v>172</v>
      </c>
      <c r="C180" s="17" t="s">
        <v>739</v>
      </c>
      <c r="D180" s="18" t="s">
        <v>740</v>
      </c>
      <c r="E180" s="18" t="s">
        <v>741</v>
      </c>
      <c r="F180" s="9">
        <v>267</v>
      </c>
      <c r="G180" s="84">
        <v>45565</v>
      </c>
      <c r="H180" s="57">
        <v>4.9753999999999996</v>
      </c>
      <c r="I180" s="20">
        <v>638615.66</v>
      </c>
      <c r="J180" s="97">
        <f t="shared" si="6"/>
        <v>128354.63681312057</v>
      </c>
      <c r="K180" s="93">
        <v>0</v>
      </c>
      <c r="L180" s="19">
        <f t="shared" si="7"/>
        <v>0</v>
      </c>
    </row>
    <row r="181" spans="2:12" s="11" customFormat="1" ht="66" x14ac:dyDescent="0.25">
      <c r="B181" s="16">
        <v>173</v>
      </c>
      <c r="C181" s="17" t="s">
        <v>2720</v>
      </c>
      <c r="D181" s="18" t="s">
        <v>742</v>
      </c>
      <c r="E181" s="18" t="s">
        <v>519</v>
      </c>
      <c r="F181" s="9">
        <v>268</v>
      </c>
      <c r="G181" s="84">
        <v>45565</v>
      </c>
      <c r="H181" s="57">
        <v>4.9753999999999996</v>
      </c>
      <c r="I181" s="20">
        <v>2561364.3199999998</v>
      </c>
      <c r="J181" s="97">
        <f t="shared" si="6"/>
        <v>514805.70808377216</v>
      </c>
      <c r="K181" s="93">
        <v>0</v>
      </c>
      <c r="L181" s="19">
        <f t="shared" si="7"/>
        <v>0</v>
      </c>
    </row>
    <row r="182" spans="2:12" s="11" customFormat="1" ht="33" x14ac:dyDescent="0.25">
      <c r="B182" s="16">
        <v>174</v>
      </c>
      <c r="C182" s="17" t="s">
        <v>2721</v>
      </c>
      <c r="D182" s="18" t="s">
        <v>743</v>
      </c>
      <c r="E182" s="18" t="s">
        <v>635</v>
      </c>
      <c r="F182" s="9">
        <v>269</v>
      </c>
      <c r="G182" s="84">
        <v>45565</v>
      </c>
      <c r="H182" s="57">
        <v>4.9753999999999996</v>
      </c>
      <c r="I182" s="20">
        <v>1011227.32</v>
      </c>
      <c r="J182" s="97">
        <f t="shared" si="6"/>
        <v>203245.43152309363</v>
      </c>
      <c r="K182" s="93">
        <v>0</v>
      </c>
      <c r="L182" s="19">
        <f t="shared" si="7"/>
        <v>0</v>
      </c>
    </row>
    <row r="183" spans="2:12" s="11" customFormat="1" ht="33" x14ac:dyDescent="0.25">
      <c r="B183" s="16">
        <v>175</v>
      </c>
      <c r="C183" s="17" t="s">
        <v>2722</v>
      </c>
      <c r="D183" s="18" t="s">
        <v>744</v>
      </c>
      <c r="E183" s="18" t="s">
        <v>403</v>
      </c>
      <c r="F183" s="9">
        <v>270</v>
      </c>
      <c r="G183" s="84">
        <v>45565</v>
      </c>
      <c r="H183" s="57">
        <v>4.9753999999999996</v>
      </c>
      <c r="I183" s="20">
        <v>1286739.76</v>
      </c>
      <c r="J183" s="97">
        <f t="shared" si="6"/>
        <v>258620.36419182378</v>
      </c>
      <c r="K183" s="93">
        <v>0</v>
      </c>
      <c r="L183" s="19">
        <f t="shared" si="7"/>
        <v>0</v>
      </c>
    </row>
    <row r="184" spans="2:12" s="11" customFormat="1" ht="66" x14ac:dyDescent="0.25">
      <c r="B184" s="16">
        <v>176</v>
      </c>
      <c r="C184" s="17" t="s">
        <v>2723</v>
      </c>
      <c r="D184" s="18" t="s">
        <v>745</v>
      </c>
      <c r="E184" s="18" t="s">
        <v>449</v>
      </c>
      <c r="F184" s="9">
        <v>271</v>
      </c>
      <c r="G184" s="84">
        <v>45565</v>
      </c>
      <c r="H184" s="57">
        <v>4.9753999999999996</v>
      </c>
      <c r="I184" s="20">
        <v>2559791.13</v>
      </c>
      <c r="J184" s="97">
        <f t="shared" si="6"/>
        <v>514489.51441090164</v>
      </c>
      <c r="K184" s="93">
        <v>0</v>
      </c>
      <c r="L184" s="19">
        <f t="shared" si="7"/>
        <v>0</v>
      </c>
    </row>
    <row r="185" spans="2:12" s="11" customFormat="1" ht="33" x14ac:dyDescent="0.25">
      <c r="B185" s="16">
        <v>177</v>
      </c>
      <c r="C185" s="17" t="s">
        <v>2724</v>
      </c>
      <c r="D185" s="18" t="s">
        <v>746</v>
      </c>
      <c r="E185" s="18" t="s">
        <v>519</v>
      </c>
      <c r="F185" s="9">
        <v>272</v>
      </c>
      <c r="G185" s="84">
        <v>45565</v>
      </c>
      <c r="H185" s="57">
        <v>4.9753999999999996</v>
      </c>
      <c r="I185" s="20">
        <v>4280901.5999999996</v>
      </c>
      <c r="J185" s="97">
        <f t="shared" si="6"/>
        <v>860413.55468907021</v>
      </c>
      <c r="K185" s="93">
        <v>0</v>
      </c>
      <c r="L185" s="19">
        <f t="shared" si="7"/>
        <v>0</v>
      </c>
    </row>
    <row r="186" spans="2:12" s="11" customFormat="1" ht="49.5" x14ac:dyDescent="0.25">
      <c r="B186" s="16">
        <v>178</v>
      </c>
      <c r="C186" s="17" t="s">
        <v>747</v>
      </c>
      <c r="D186" s="18" t="s">
        <v>748</v>
      </c>
      <c r="E186" s="18" t="s">
        <v>741</v>
      </c>
      <c r="F186" s="9">
        <v>273</v>
      </c>
      <c r="G186" s="84">
        <v>45565</v>
      </c>
      <c r="H186" s="57">
        <v>4.9753999999999996</v>
      </c>
      <c r="I186" s="20">
        <v>1301584.6499999999</v>
      </c>
      <c r="J186" s="97">
        <f t="shared" si="6"/>
        <v>261604.02178719299</v>
      </c>
      <c r="K186" s="93">
        <v>0</v>
      </c>
      <c r="L186" s="19">
        <f t="shared" si="7"/>
        <v>0</v>
      </c>
    </row>
    <row r="187" spans="2:12" s="11" customFormat="1" ht="49.5" x14ac:dyDescent="0.25">
      <c r="B187" s="16">
        <v>179</v>
      </c>
      <c r="C187" s="17" t="s">
        <v>749</v>
      </c>
      <c r="D187" s="18" t="s">
        <v>750</v>
      </c>
      <c r="E187" s="18" t="s">
        <v>374</v>
      </c>
      <c r="F187" s="9">
        <v>274</v>
      </c>
      <c r="G187" s="84">
        <v>45565</v>
      </c>
      <c r="H187" s="57">
        <v>4.9753999999999996</v>
      </c>
      <c r="I187" s="20">
        <v>2602966.19</v>
      </c>
      <c r="J187" s="97">
        <f t="shared" si="6"/>
        <v>523167.2207259718</v>
      </c>
      <c r="K187" s="93">
        <v>0</v>
      </c>
      <c r="L187" s="19">
        <f t="shared" si="7"/>
        <v>0</v>
      </c>
    </row>
    <row r="188" spans="2:12" s="11" customFormat="1" ht="66" x14ac:dyDescent="0.25">
      <c r="B188" s="16">
        <v>180</v>
      </c>
      <c r="C188" s="17" t="s">
        <v>751</v>
      </c>
      <c r="D188" s="18" t="s">
        <v>752</v>
      </c>
      <c r="E188" s="18" t="s">
        <v>368</v>
      </c>
      <c r="F188" s="9">
        <v>275</v>
      </c>
      <c r="G188" s="84">
        <v>45565</v>
      </c>
      <c r="H188" s="57">
        <v>4.9753999999999996</v>
      </c>
      <c r="I188" s="20">
        <v>2600472.2200000002</v>
      </c>
      <c r="J188" s="97">
        <f t="shared" si="6"/>
        <v>522665.96052578697</v>
      </c>
      <c r="K188" s="93">
        <v>0</v>
      </c>
      <c r="L188" s="19">
        <f t="shared" si="7"/>
        <v>0</v>
      </c>
    </row>
    <row r="189" spans="2:12" s="11" customFormat="1" ht="49.5" x14ac:dyDescent="0.25">
      <c r="B189" s="16">
        <v>181</v>
      </c>
      <c r="C189" s="17" t="s">
        <v>2725</v>
      </c>
      <c r="D189" s="18" t="s">
        <v>753</v>
      </c>
      <c r="E189" s="18" t="s">
        <v>435</v>
      </c>
      <c r="F189" s="9">
        <v>276</v>
      </c>
      <c r="G189" s="84">
        <v>45565</v>
      </c>
      <c r="H189" s="57">
        <v>4.9753999999999996</v>
      </c>
      <c r="I189" s="20">
        <v>976919.79</v>
      </c>
      <c r="J189" s="97">
        <f t="shared" si="6"/>
        <v>196350.00000000003</v>
      </c>
      <c r="K189" s="93">
        <v>0</v>
      </c>
      <c r="L189" s="19">
        <f t="shared" si="7"/>
        <v>0</v>
      </c>
    </row>
    <row r="190" spans="2:12" s="11" customFormat="1" ht="82.5" x14ac:dyDescent="0.25">
      <c r="B190" s="16">
        <v>182</v>
      </c>
      <c r="C190" s="17" t="s">
        <v>754</v>
      </c>
      <c r="D190" s="18" t="s">
        <v>755</v>
      </c>
      <c r="E190" s="18" t="s">
        <v>389</v>
      </c>
      <c r="F190" s="9">
        <v>277</v>
      </c>
      <c r="G190" s="84">
        <v>45565</v>
      </c>
      <c r="H190" s="57">
        <v>4.9753999999999996</v>
      </c>
      <c r="I190" s="20">
        <v>8716963.5399999991</v>
      </c>
      <c r="J190" s="97">
        <f t="shared" si="6"/>
        <v>1752012.6100414037</v>
      </c>
      <c r="K190" s="93">
        <v>0</v>
      </c>
      <c r="L190" s="19">
        <f t="shared" si="7"/>
        <v>0</v>
      </c>
    </row>
    <row r="191" spans="2:12" s="11" customFormat="1" ht="33" x14ac:dyDescent="0.25">
      <c r="B191" s="16">
        <v>183</v>
      </c>
      <c r="C191" s="17" t="s">
        <v>2726</v>
      </c>
      <c r="D191" s="18" t="s">
        <v>756</v>
      </c>
      <c r="E191" s="18" t="s">
        <v>449</v>
      </c>
      <c r="F191" s="9">
        <v>278</v>
      </c>
      <c r="G191" s="84">
        <v>45565</v>
      </c>
      <c r="H191" s="57">
        <v>4.9753999999999996</v>
      </c>
      <c r="I191" s="20">
        <v>1107175.77</v>
      </c>
      <c r="J191" s="97">
        <f t="shared" si="6"/>
        <v>222530.00160791093</v>
      </c>
      <c r="K191" s="93">
        <v>0</v>
      </c>
      <c r="L191" s="19">
        <f t="shared" si="7"/>
        <v>0</v>
      </c>
    </row>
    <row r="192" spans="2:12" s="11" customFormat="1" ht="99" x14ac:dyDescent="0.25">
      <c r="B192" s="16">
        <v>184</v>
      </c>
      <c r="C192" s="17" t="s">
        <v>757</v>
      </c>
      <c r="D192" s="18" t="s">
        <v>758</v>
      </c>
      <c r="E192" s="18" t="s">
        <v>759</v>
      </c>
      <c r="F192" s="9">
        <v>279</v>
      </c>
      <c r="G192" s="84">
        <v>45565</v>
      </c>
      <c r="H192" s="57">
        <v>4.9753999999999996</v>
      </c>
      <c r="I192" s="20">
        <v>1170157.08</v>
      </c>
      <c r="J192" s="97">
        <f t="shared" si="6"/>
        <v>235188.54363468266</v>
      </c>
      <c r="K192" s="93">
        <v>0</v>
      </c>
      <c r="L192" s="19">
        <f t="shared" si="7"/>
        <v>0</v>
      </c>
    </row>
    <row r="193" spans="2:12" s="11" customFormat="1" ht="49.5" x14ac:dyDescent="0.25">
      <c r="B193" s="16">
        <v>185</v>
      </c>
      <c r="C193" s="17" t="s">
        <v>760</v>
      </c>
      <c r="D193" s="18" t="s">
        <v>761</v>
      </c>
      <c r="E193" s="18" t="s">
        <v>640</v>
      </c>
      <c r="F193" s="9">
        <v>280</v>
      </c>
      <c r="G193" s="84">
        <v>45565</v>
      </c>
      <c r="H193" s="57">
        <v>4.9753999999999996</v>
      </c>
      <c r="I193" s="20">
        <v>1011227.32</v>
      </c>
      <c r="J193" s="97">
        <f t="shared" si="6"/>
        <v>203245.43152309363</v>
      </c>
      <c r="K193" s="93">
        <v>0</v>
      </c>
      <c r="L193" s="19">
        <f t="shared" si="7"/>
        <v>0</v>
      </c>
    </row>
    <row r="194" spans="2:12" s="11" customFormat="1" ht="66" x14ac:dyDescent="0.25">
      <c r="B194" s="16">
        <v>186</v>
      </c>
      <c r="C194" s="17" t="s">
        <v>2727</v>
      </c>
      <c r="D194" s="18" t="s">
        <v>762</v>
      </c>
      <c r="E194" s="18" t="s">
        <v>692</v>
      </c>
      <c r="F194" s="9">
        <v>281</v>
      </c>
      <c r="G194" s="84">
        <v>45565</v>
      </c>
      <c r="H194" s="57">
        <v>4.9753999999999996</v>
      </c>
      <c r="I194" s="20">
        <v>1078525.3600000001</v>
      </c>
      <c r="J194" s="97">
        <f t="shared" si="6"/>
        <v>216771.58821401297</v>
      </c>
      <c r="K194" s="93">
        <v>0</v>
      </c>
      <c r="L194" s="19">
        <f t="shared" si="7"/>
        <v>0</v>
      </c>
    </row>
    <row r="195" spans="2:12" s="11" customFormat="1" x14ac:dyDescent="0.25">
      <c r="B195" s="16">
        <v>187</v>
      </c>
      <c r="C195" s="17" t="s">
        <v>2728</v>
      </c>
      <c r="D195" s="18" t="s">
        <v>763</v>
      </c>
      <c r="E195" s="18" t="s">
        <v>457</v>
      </c>
      <c r="F195" s="9">
        <v>282</v>
      </c>
      <c r="G195" s="84">
        <v>45565</v>
      </c>
      <c r="H195" s="57">
        <v>4.9753999999999996</v>
      </c>
      <c r="I195" s="20">
        <v>1927002</v>
      </c>
      <c r="J195" s="97">
        <f t="shared" si="6"/>
        <v>387305.94525063317</v>
      </c>
      <c r="K195" s="93">
        <v>0</v>
      </c>
      <c r="L195" s="19">
        <f t="shared" si="7"/>
        <v>0</v>
      </c>
    </row>
    <row r="196" spans="2:12" s="11" customFormat="1" ht="33" x14ac:dyDescent="0.25">
      <c r="B196" s="16">
        <v>188</v>
      </c>
      <c r="C196" s="17" t="s">
        <v>764</v>
      </c>
      <c r="D196" s="18" t="s">
        <v>765</v>
      </c>
      <c r="E196" s="18" t="s">
        <v>498</v>
      </c>
      <c r="F196" s="9">
        <v>283</v>
      </c>
      <c r="G196" s="84">
        <v>45565</v>
      </c>
      <c r="H196" s="57">
        <v>4.9753999999999996</v>
      </c>
      <c r="I196" s="20">
        <v>1294370.6000000001</v>
      </c>
      <c r="J196" s="97">
        <f t="shared" si="6"/>
        <v>260154.07806407529</v>
      </c>
      <c r="K196" s="93">
        <v>647185.30000000005</v>
      </c>
      <c r="L196" s="19">
        <f t="shared" si="7"/>
        <v>130077.03903203765</v>
      </c>
    </row>
    <row r="197" spans="2:12" s="11" customFormat="1" ht="33" x14ac:dyDescent="0.25">
      <c r="B197" s="16">
        <v>189</v>
      </c>
      <c r="C197" s="17" t="s">
        <v>2729</v>
      </c>
      <c r="D197" s="18" t="s">
        <v>766</v>
      </c>
      <c r="E197" s="18" t="s">
        <v>475</v>
      </c>
      <c r="F197" s="9">
        <v>284</v>
      </c>
      <c r="G197" s="84">
        <v>45565</v>
      </c>
      <c r="H197" s="57">
        <v>4.9753999999999996</v>
      </c>
      <c r="I197" s="20">
        <v>3734457.42</v>
      </c>
      <c r="J197" s="97">
        <f t="shared" si="6"/>
        <v>750584.35904650891</v>
      </c>
      <c r="K197" s="93">
        <v>0</v>
      </c>
      <c r="L197" s="19">
        <f t="shared" si="7"/>
        <v>0</v>
      </c>
    </row>
    <row r="198" spans="2:12" s="11" customFormat="1" ht="49.5" x14ac:dyDescent="0.25">
      <c r="B198" s="16">
        <v>190</v>
      </c>
      <c r="C198" s="17" t="s">
        <v>767</v>
      </c>
      <c r="D198" s="18" t="s">
        <v>768</v>
      </c>
      <c r="E198" s="18" t="s">
        <v>741</v>
      </c>
      <c r="F198" s="9">
        <v>286</v>
      </c>
      <c r="G198" s="84">
        <v>45565</v>
      </c>
      <c r="H198" s="57">
        <v>4.9753999999999996</v>
      </c>
      <c r="I198" s="20">
        <v>598199.03</v>
      </c>
      <c r="J198" s="97">
        <f t="shared" si="6"/>
        <v>120231.34421353058</v>
      </c>
      <c r="K198" s="93">
        <v>0</v>
      </c>
      <c r="L198" s="19">
        <f t="shared" si="7"/>
        <v>0</v>
      </c>
    </row>
    <row r="199" spans="2:12" s="11" customFormat="1" ht="66" x14ac:dyDescent="0.25">
      <c r="B199" s="16">
        <v>191</v>
      </c>
      <c r="C199" s="17" t="s">
        <v>2821</v>
      </c>
      <c r="D199" s="18" t="s">
        <v>769</v>
      </c>
      <c r="E199" s="18" t="s">
        <v>647</v>
      </c>
      <c r="F199" s="9">
        <v>287</v>
      </c>
      <c r="G199" s="84">
        <v>45565</v>
      </c>
      <c r="H199" s="57">
        <v>4.9753999999999996</v>
      </c>
      <c r="I199" s="20">
        <v>11667131.41</v>
      </c>
      <c r="J199" s="97">
        <f t="shared" si="6"/>
        <v>2344963.5024319654</v>
      </c>
      <c r="K199" s="93">
        <v>0</v>
      </c>
      <c r="L199" s="19">
        <f t="shared" si="7"/>
        <v>0</v>
      </c>
    </row>
    <row r="200" spans="2:12" s="11" customFormat="1" ht="33" x14ac:dyDescent="0.25">
      <c r="B200" s="16">
        <v>192</v>
      </c>
      <c r="C200" s="17" t="s">
        <v>770</v>
      </c>
      <c r="D200" s="18" t="s">
        <v>771</v>
      </c>
      <c r="E200" s="18" t="s">
        <v>689</v>
      </c>
      <c r="F200" s="9">
        <v>288</v>
      </c>
      <c r="G200" s="84">
        <v>45565</v>
      </c>
      <c r="H200" s="57">
        <v>4.9753999999999996</v>
      </c>
      <c r="I200" s="20">
        <v>1460442.36</v>
      </c>
      <c r="J200" s="97">
        <f t="shared" si="6"/>
        <v>293532.6526510432</v>
      </c>
      <c r="K200" s="93">
        <v>0</v>
      </c>
      <c r="L200" s="19">
        <f t="shared" si="7"/>
        <v>0</v>
      </c>
    </row>
    <row r="201" spans="2:12" s="11" customFormat="1" ht="66" x14ac:dyDescent="0.25">
      <c r="B201" s="16">
        <v>193</v>
      </c>
      <c r="C201" s="17" t="s">
        <v>2822</v>
      </c>
      <c r="D201" s="18" t="s">
        <v>772</v>
      </c>
      <c r="E201" s="18" t="s">
        <v>494</v>
      </c>
      <c r="F201" s="9">
        <v>289</v>
      </c>
      <c r="G201" s="84">
        <v>45565</v>
      </c>
      <c r="H201" s="57">
        <v>4.9753999999999996</v>
      </c>
      <c r="I201" s="20">
        <v>1201946.25</v>
      </c>
      <c r="J201" s="97">
        <f t="shared" si="6"/>
        <v>241577.81283916874</v>
      </c>
      <c r="K201" s="93">
        <v>0</v>
      </c>
      <c r="L201" s="19">
        <f t="shared" si="7"/>
        <v>0</v>
      </c>
    </row>
    <row r="202" spans="2:12" s="11" customFormat="1" ht="66" x14ac:dyDescent="0.25">
      <c r="B202" s="16">
        <v>194</v>
      </c>
      <c r="C202" s="17" t="s">
        <v>773</v>
      </c>
      <c r="D202" s="18" t="s">
        <v>774</v>
      </c>
      <c r="E202" s="18" t="s">
        <v>689</v>
      </c>
      <c r="F202" s="9">
        <v>290</v>
      </c>
      <c r="G202" s="84">
        <v>45565</v>
      </c>
      <c r="H202" s="57">
        <v>4.9753999999999996</v>
      </c>
      <c r="I202" s="20">
        <v>3314501.89</v>
      </c>
      <c r="J202" s="97">
        <f t="shared" si="6"/>
        <v>666177.97363026091</v>
      </c>
      <c r="K202" s="93">
        <v>0</v>
      </c>
      <c r="L202" s="19">
        <f t="shared" si="7"/>
        <v>0</v>
      </c>
    </row>
    <row r="203" spans="2:12" s="11" customFormat="1" ht="33" x14ac:dyDescent="0.25">
      <c r="B203" s="16">
        <v>195</v>
      </c>
      <c r="C203" s="17" t="s">
        <v>2823</v>
      </c>
      <c r="D203" s="18" t="s">
        <v>775</v>
      </c>
      <c r="E203" s="18" t="s">
        <v>498</v>
      </c>
      <c r="F203" s="9">
        <v>291</v>
      </c>
      <c r="G203" s="84">
        <v>45566</v>
      </c>
      <c r="H203" s="57">
        <v>4.9753999999999996</v>
      </c>
      <c r="I203" s="20">
        <v>671629.11</v>
      </c>
      <c r="J203" s="97">
        <f t="shared" ref="J203:J266" si="8">I203/H203</f>
        <v>134989.97266551433</v>
      </c>
      <c r="K203" s="93">
        <v>0</v>
      </c>
      <c r="L203" s="19">
        <f t="shared" si="7"/>
        <v>0</v>
      </c>
    </row>
    <row r="204" spans="2:12" s="11" customFormat="1" ht="49.5" x14ac:dyDescent="0.25">
      <c r="B204" s="16">
        <v>196</v>
      </c>
      <c r="C204" s="17" t="s">
        <v>776</v>
      </c>
      <c r="D204" s="18" t="s">
        <v>777</v>
      </c>
      <c r="E204" s="18" t="s">
        <v>386</v>
      </c>
      <c r="F204" s="9">
        <v>292</v>
      </c>
      <c r="G204" s="84">
        <v>45566</v>
      </c>
      <c r="H204" s="57">
        <v>4.9753999999999996</v>
      </c>
      <c r="I204" s="20">
        <v>1490567.04</v>
      </c>
      <c r="J204" s="97">
        <f t="shared" si="8"/>
        <v>299587.37789926439</v>
      </c>
      <c r="K204" s="93">
        <v>0</v>
      </c>
      <c r="L204" s="19">
        <f t="shared" si="7"/>
        <v>0</v>
      </c>
    </row>
    <row r="205" spans="2:12" s="11" customFormat="1" ht="49.5" x14ac:dyDescent="0.25">
      <c r="B205" s="16">
        <v>197</v>
      </c>
      <c r="C205" s="17" t="s">
        <v>2824</v>
      </c>
      <c r="D205" s="18" t="s">
        <v>778</v>
      </c>
      <c r="E205" s="18" t="s">
        <v>464</v>
      </c>
      <c r="F205" s="9">
        <v>293</v>
      </c>
      <c r="G205" s="84">
        <v>45566</v>
      </c>
      <c r="H205" s="57">
        <v>4.9753999999999996</v>
      </c>
      <c r="I205" s="20">
        <v>576773.43000000005</v>
      </c>
      <c r="J205" s="97">
        <f t="shared" si="8"/>
        <v>115925.03718294008</v>
      </c>
      <c r="K205" s="93">
        <v>288386</v>
      </c>
      <c r="L205" s="19">
        <f t="shared" si="7"/>
        <v>57962.37488443141</v>
      </c>
    </row>
    <row r="206" spans="2:12" s="11" customFormat="1" ht="82.5" x14ac:dyDescent="0.25">
      <c r="B206" s="16">
        <v>198</v>
      </c>
      <c r="C206" s="17" t="s">
        <v>779</v>
      </c>
      <c r="D206" s="18" t="s">
        <v>780</v>
      </c>
      <c r="E206" s="18" t="s">
        <v>464</v>
      </c>
      <c r="F206" s="9">
        <v>294</v>
      </c>
      <c r="G206" s="84">
        <v>45566</v>
      </c>
      <c r="H206" s="57">
        <v>4.9753999999999996</v>
      </c>
      <c r="I206" s="20">
        <v>1330855.8</v>
      </c>
      <c r="J206" s="97">
        <f t="shared" si="8"/>
        <v>267487.19700928574</v>
      </c>
      <c r="K206" s="93">
        <v>0</v>
      </c>
      <c r="L206" s="19">
        <f t="shared" si="7"/>
        <v>0</v>
      </c>
    </row>
    <row r="207" spans="2:12" s="11" customFormat="1" ht="49.5" x14ac:dyDescent="0.25">
      <c r="B207" s="16">
        <v>199</v>
      </c>
      <c r="C207" s="17" t="s">
        <v>781</v>
      </c>
      <c r="D207" s="18" t="s">
        <v>782</v>
      </c>
      <c r="E207" s="18" t="s">
        <v>368</v>
      </c>
      <c r="F207" s="9">
        <v>295</v>
      </c>
      <c r="G207" s="84">
        <v>45566</v>
      </c>
      <c r="H207" s="57">
        <v>4.9753999999999996</v>
      </c>
      <c r="I207" s="20">
        <v>2834619.04</v>
      </c>
      <c r="J207" s="97">
        <f t="shared" si="8"/>
        <v>569726.86417172488</v>
      </c>
      <c r="K207" s="93">
        <v>0</v>
      </c>
      <c r="L207" s="19">
        <f t="shared" si="7"/>
        <v>0</v>
      </c>
    </row>
    <row r="208" spans="2:12" s="11" customFormat="1" ht="49.5" x14ac:dyDescent="0.25">
      <c r="B208" s="16">
        <v>200</v>
      </c>
      <c r="C208" s="17" t="s">
        <v>2825</v>
      </c>
      <c r="D208" s="18" t="s">
        <v>783</v>
      </c>
      <c r="E208" s="18" t="s">
        <v>498</v>
      </c>
      <c r="F208" s="9">
        <v>296</v>
      </c>
      <c r="G208" s="84">
        <v>45622</v>
      </c>
      <c r="H208" s="57">
        <v>4.9753999999999996</v>
      </c>
      <c r="I208" s="20">
        <v>2511876.9</v>
      </c>
      <c r="J208" s="97">
        <f t="shared" si="8"/>
        <v>504859.28769546171</v>
      </c>
      <c r="K208" s="93">
        <v>0</v>
      </c>
      <c r="L208" s="19">
        <f t="shared" si="7"/>
        <v>0</v>
      </c>
    </row>
    <row r="209" spans="2:12" s="11" customFormat="1" ht="49.5" x14ac:dyDescent="0.25">
      <c r="B209" s="16">
        <v>201</v>
      </c>
      <c r="C209" s="17" t="s">
        <v>784</v>
      </c>
      <c r="D209" s="18" t="s">
        <v>785</v>
      </c>
      <c r="E209" s="18" t="s">
        <v>786</v>
      </c>
      <c r="F209" s="9">
        <v>297</v>
      </c>
      <c r="G209" s="84">
        <v>45622</v>
      </c>
      <c r="H209" s="57">
        <v>4.9753999999999996</v>
      </c>
      <c r="I209" s="20">
        <v>638351.66</v>
      </c>
      <c r="J209" s="97">
        <f t="shared" si="8"/>
        <v>128301.57575270331</v>
      </c>
      <c r="K209" s="93">
        <v>0</v>
      </c>
      <c r="L209" s="19">
        <f t="shared" si="7"/>
        <v>0</v>
      </c>
    </row>
    <row r="210" spans="2:12" s="11" customFormat="1" ht="49.5" x14ac:dyDescent="0.25">
      <c r="B210" s="16">
        <v>202</v>
      </c>
      <c r="C210" s="17" t="s">
        <v>787</v>
      </c>
      <c r="D210" s="18" t="s">
        <v>788</v>
      </c>
      <c r="E210" s="18" t="s">
        <v>607</v>
      </c>
      <c r="F210" s="9">
        <v>298</v>
      </c>
      <c r="G210" s="84">
        <v>45622</v>
      </c>
      <c r="H210" s="57">
        <v>4.9753999999999996</v>
      </c>
      <c r="I210" s="20">
        <v>2290303.94</v>
      </c>
      <c r="J210" s="97">
        <f t="shared" si="8"/>
        <v>460325.58990231942</v>
      </c>
      <c r="K210" s="93">
        <v>0</v>
      </c>
      <c r="L210" s="19">
        <f t="shared" si="7"/>
        <v>0</v>
      </c>
    </row>
    <row r="211" spans="2:12" s="11" customFormat="1" ht="49.5" x14ac:dyDescent="0.25">
      <c r="B211" s="16">
        <v>203</v>
      </c>
      <c r="C211" s="17" t="s">
        <v>789</v>
      </c>
      <c r="D211" s="18" t="s">
        <v>790</v>
      </c>
      <c r="E211" s="18" t="s">
        <v>640</v>
      </c>
      <c r="F211" s="9">
        <v>299</v>
      </c>
      <c r="G211" s="84">
        <v>45622</v>
      </c>
      <c r="H211" s="57">
        <v>4.9753999999999996</v>
      </c>
      <c r="I211" s="20">
        <v>1011822.32</v>
      </c>
      <c r="J211" s="97">
        <f t="shared" si="8"/>
        <v>203365.01989789767</v>
      </c>
      <c r="K211" s="93">
        <v>0</v>
      </c>
      <c r="L211" s="19">
        <f t="shared" si="7"/>
        <v>0</v>
      </c>
    </row>
    <row r="212" spans="2:12" s="11" customFormat="1" ht="33" x14ac:dyDescent="0.25">
      <c r="B212" s="16">
        <v>204</v>
      </c>
      <c r="C212" s="17" t="s">
        <v>791</v>
      </c>
      <c r="D212" s="18" t="s">
        <v>792</v>
      </c>
      <c r="E212" s="18" t="s">
        <v>519</v>
      </c>
      <c r="F212" s="9">
        <v>300</v>
      </c>
      <c r="G212" s="84">
        <v>45622</v>
      </c>
      <c r="H212" s="57">
        <v>4.9753999999999996</v>
      </c>
      <c r="I212" s="20">
        <v>2605119.44</v>
      </c>
      <c r="J212" s="97">
        <f t="shared" si="8"/>
        <v>523600.00000000006</v>
      </c>
      <c r="K212" s="93">
        <v>0</v>
      </c>
      <c r="L212" s="19">
        <f t="shared" si="7"/>
        <v>0</v>
      </c>
    </row>
    <row r="213" spans="2:12" s="11" customFormat="1" ht="49.5" x14ac:dyDescent="0.25">
      <c r="B213" s="16">
        <v>205</v>
      </c>
      <c r="C213" s="17" t="s">
        <v>2826</v>
      </c>
      <c r="D213" s="18" t="s">
        <v>793</v>
      </c>
      <c r="E213" s="18" t="s">
        <v>468</v>
      </c>
      <c r="F213" s="9">
        <v>301</v>
      </c>
      <c r="G213" s="84">
        <v>45622</v>
      </c>
      <c r="H213" s="57">
        <v>4.9753999999999996</v>
      </c>
      <c r="I213" s="20">
        <v>1012481.75</v>
      </c>
      <c r="J213" s="97">
        <f t="shared" si="8"/>
        <v>203497.55798528763</v>
      </c>
      <c r="K213" s="93">
        <v>0</v>
      </c>
      <c r="L213" s="19">
        <f t="shared" si="7"/>
        <v>0</v>
      </c>
    </row>
    <row r="214" spans="2:12" s="11" customFormat="1" ht="66" x14ac:dyDescent="0.25">
      <c r="B214" s="16">
        <v>206</v>
      </c>
      <c r="C214" s="17" t="s">
        <v>794</v>
      </c>
      <c r="D214" s="18" t="s">
        <v>795</v>
      </c>
      <c r="E214" s="18" t="s">
        <v>386</v>
      </c>
      <c r="F214" s="9">
        <v>302</v>
      </c>
      <c r="G214" s="84">
        <v>45622</v>
      </c>
      <c r="H214" s="57">
        <v>4.9753999999999996</v>
      </c>
      <c r="I214" s="20">
        <v>2605119.44</v>
      </c>
      <c r="J214" s="97">
        <f t="shared" si="8"/>
        <v>523600.00000000006</v>
      </c>
      <c r="K214" s="93">
        <v>0</v>
      </c>
      <c r="L214" s="19">
        <f t="shared" si="7"/>
        <v>0</v>
      </c>
    </row>
    <row r="215" spans="2:12" s="11" customFormat="1" ht="33" x14ac:dyDescent="0.25">
      <c r="B215" s="16">
        <v>207</v>
      </c>
      <c r="C215" s="17" t="s">
        <v>2827</v>
      </c>
      <c r="D215" s="18" t="s">
        <v>796</v>
      </c>
      <c r="E215" s="18" t="s">
        <v>546</v>
      </c>
      <c r="F215" s="9">
        <v>303</v>
      </c>
      <c r="G215" s="84">
        <v>45622</v>
      </c>
      <c r="H215" s="57">
        <v>4.9753999999999996</v>
      </c>
      <c r="I215" s="20">
        <v>299939.3</v>
      </c>
      <c r="J215" s="97">
        <f t="shared" si="8"/>
        <v>60284.459540941432</v>
      </c>
      <c r="K215" s="93">
        <v>0</v>
      </c>
      <c r="L215" s="19">
        <f t="shared" si="7"/>
        <v>0</v>
      </c>
    </row>
    <row r="216" spans="2:12" s="11" customFormat="1" ht="49.5" x14ac:dyDescent="0.25">
      <c r="B216" s="16">
        <v>208</v>
      </c>
      <c r="C216" s="17" t="s">
        <v>797</v>
      </c>
      <c r="D216" s="18" t="s">
        <v>798</v>
      </c>
      <c r="E216" s="18" t="s">
        <v>494</v>
      </c>
      <c r="F216" s="9">
        <v>304</v>
      </c>
      <c r="G216" s="84">
        <v>45622</v>
      </c>
      <c r="H216" s="57">
        <v>4.9753999999999996</v>
      </c>
      <c r="I216" s="20">
        <v>585109.38</v>
      </c>
      <c r="J216" s="97">
        <f t="shared" si="8"/>
        <v>117600.47031394462</v>
      </c>
      <c r="K216" s="93">
        <v>0</v>
      </c>
      <c r="L216" s="19">
        <f t="shared" si="7"/>
        <v>0</v>
      </c>
    </row>
    <row r="217" spans="2:12" s="11" customFormat="1" x14ac:dyDescent="0.25">
      <c r="B217" s="16">
        <v>209</v>
      </c>
      <c r="C217" s="17" t="s">
        <v>799</v>
      </c>
      <c r="D217" s="18" t="s">
        <v>800</v>
      </c>
      <c r="E217" s="18" t="s">
        <v>464</v>
      </c>
      <c r="F217" s="9">
        <v>305</v>
      </c>
      <c r="G217" s="84">
        <v>45622</v>
      </c>
      <c r="H217" s="57">
        <v>4.9753999999999996</v>
      </c>
      <c r="I217" s="20">
        <v>1950177.51</v>
      </c>
      <c r="J217" s="97">
        <f t="shared" si="8"/>
        <v>391963.9647063553</v>
      </c>
      <c r="K217" s="93">
        <v>0</v>
      </c>
      <c r="L217" s="19">
        <f t="shared" si="7"/>
        <v>0</v>
      </c>
    </row>
    <row r="218" spans="2:12" s="11" customFormat="1" ht="49.5" x14ac:dyDescent="0.25">
      <c r="B218" s="16">
        <v>210</v>
      </c>
      <c r="C218" s="17" t="s">
        <v>801</v>
      </c>
      <c r="D218" s="18" t="s">
        <v>802</v>
      </c>
      <c r="E218" s="18" t="s">
        <v>449</v>
      </c>
      <c r="F218" s="9">
        <v>306</v>
      </c>
      <c r="G218" s="84">
        <v>45622</v>
      </c>
      <c r="H218" s="57">
        <v>4.9753999999999996</v>
      </c>
      <c r="I218" s="20">
        <v>3082081.96</v>
      </c>
      <c r="J218" s="97">
        <f t="shared" si="8"/>
        <v>619464.15564577724</v>
      </c>
      <c r="K218" s="93">
        <v>0</v>
      </c>
      <c r="L218" s="19">
        <f t="shared" si="7"/>
        <v>0</v>
      </c>
    </row>
    <row r="219" spans="2:12" s="11" customFormat="1" ht="66" x14ac:dyDescent="0.25">
      <c r="B219" s="16">
        <v>211</v>
      </c>
      <c r="C219" s="17" t="s">
        <v>803</v>
      </c>
      <c r="D219" s="18" t="s">
        <v>804</v>
      </c>
      <c r="E219" s="18" t="s">
        <v>368</v>
      </c>
      <c r="F219" s="9">
        <v>307</v>
      </c>
      <c r="G219" s="84">
        <v>45622</v>
      </c>
      <c r="H219" s="57">
        <v>4.9753999999999996</v>
      </c>
      <c r="I219" s="20">
        <v>2331206.41</v>
      </c>
      <c r="J219" s="97">
        <f t="shared" si="8"/>
        <v>468546.5309321864</v>
      </c>
      <c r="K219" s="93">
        <v>0</v>
      </c>
      <c r="L219" s="19">
        <f t="shared" si="7"/>
        <v>0</v>
      </c>
    </row>
    <row r="220" spans="2:12" s="11" customFormat="1" ht="66" x14ac:dyDescent="0.25">
      <c r="B220" s="16">
        <v>212</v>
      </c>
      <c r="C220" s="17" t="s">
        <v>805</v>
      </c>
      <c r="D220" s="18" t="s">
        <v>806</v>
      </c>
      <c r="E220" s="18" t="s">
        <v>692</v>
      </c>
      <c r="F220" s="9">
        <v>308</v>
      </c>
      <c r="G220" s="84">
        <v>45622</v>
      </c>
      <c r="H220" s="57">
        <v>4.9753999999999996</v>
      </c>
      <c r="I220" s="20">
        <v>309747.36</v>
      </c>
      <c r="J220" s="97">
        <f t="shared" si="8"/>
        <v>62255.77039032038</v>
      </c>
      <c r="K220" s="93">
        <v>0</v>
      </c>
      <c r="L220" s="19">
        <f t="shared" si="7"/>
        <v>0</v>
      </c>
    </row>
    <row r="221" spans="2:12" s="11" customFormat="1" x14ac:dyDescent="0.25">
      <c r="B221" s="16">
        <v>213</v>
      </c>
      <c r="C221" s="17" t="s">
        <v>459</v>
      </c>
      <c r="D221" s="18" t="s">
        <v>807</v>
      </c>
      <c r="E221" s="18" t="s">
        <v>408</v>
      </c>
      <c r="F221" s="9">
        <v>309</v>
      </c>
      <c r="G221" s="84">
        <v>45622</v>
      </c>
      <c r="H221" s="57">
        <v>4.9753999999999996</v>
      </c>
      <c r="I221" s="20">
        <v>318567.88</v>
      </c>
      <c r="J221" s="97">
        <f t="shared" si="8"/>
        <v>64028.596695743065</v>
      </c>
      <c r="K221" s="93">
        <v>0</v>
      </c>
      <c r="L221" s="19">
        <f t="shared" si="7"/>
        <v>0</v>
      </c>
    </row>
    <row r="222" spans="2:12" s="11" customFormat="1" ht="66" x14ac:dyDescent="0.25">
      <c r="B222" s="16">
        <v>214</v>
      </c>
      <c r="C222" s="17" t="s">
        <v>808</v>
      </c>
      <c r="D222" s="18" t="s">
        <v>809</v>
      </c>
      <c r="E222" s="18" t="s">
        <v>676</v>
      </c>
      <c r="F222" s="9">
        <v>310</v>
      </c>
      <c r="G222" s="84">
        <v>45622</v>
      </c>
      <c r="H222" s="57">
        <v>4.9753999999999996</v>
      </c>
      <c r="I222" s="20">
        <v>643971.35</v>
      </c>
      <c r="J222" s="97">
        <f t="shared" si="8"/>
        <v>129431.07086867388</v>
      </c>
      <c r="K222" s="93">
        <v>0</v>
      </c>
      <c r="L222" s="19">
        <f t="shared" si="7"/>
        <v>0</v>
      </c>
    </row>
    <row r="223" spans="2:12" s="11" customFormat="1" ht="33" x14ac:dyDescent="0.25">
      <c r="B223" s="16">
        <v>215</v>
      </c>
      <c r="C223" s="17" t="s">
        <v>810</v>
      </c>
      <c r="D223" s="18" t="s">
        <v>811</v>
      </c>
      <c r="E223" s="18" t="s">
        <v>689</v>
      </c>
      <c r="F223" s="9">
        <v>311</v>
      </c>
      <c r="G223" s="84">
        <v>45622</v>
      </c>
      <c r="H223" s="57">
        <v>4.9753999999999996</v>
      </c>
      <c r="I223" s="20">
        <v>1191578.8700000001</v>
      </c>
      <c r="J223" s="97">
        <f t="shared" si="8"/>
        <v>239494.08489769671</v>
      </c>
      <c r="K223" s="93">
        <v>0</v>
      </c>
      <c r="L223" s="19">
        <f t="shared" si="7"/>
        <v>0</v>
      </c>
    </row>
    <row r="224" spans="2:12" s="11" customFormat="1" ht="66" x14ac:dyDescent="0.25">
      <c r="B224" s="16">
        <v>216</v>
      </c>
      <c r="C224" s="17" t="s">
        <v>812</v>
      </c>
      <c r="D224" s="18" t="s">
        <v>813</v>
      </c>
      <c r="E224" s="18" t="s">
        <v>519</v>
      </c>
      <c r="F224" s="9">
        <v>312</v>
      </c>
      <c r="G224" s="84">
        <v>45622</v>
      </c>
      <c r="H224" s="57">
        <v>4.9753999999999996</v>
      </c>
      <c r="I224" s="20">
        <v>2085088.39</v>
      </c>
      <c r="J224" s="97">
        <f t="shared" si="8"/>
        <v>419079.54938296421</v>
      </c>
      <c r="K224" s="93">
        <v>0</v>
      </c>
      <c r="L224" s="19">
        <f t="shared" si="7"/>
        <v>0</v>
      </c>
    </row>
    <row r="225" spans="2:12" s="11" customFormat="1" ht="49.5" x14ac:dyDescent="0.25">
      <c r="B225" s="16">
        <v>217</v>
      </c>
      <c r="C225" s="17" t="s">
        <v>814</v>
      </c>
      <c r="D225" s="18" t="s">
        <v>815</v>
      </c>
      <c r="E225" s="18" t="s">
        <v>368</v>
      </c>
      <c r="F225" s="9">
        <v>313</v>
      </c>
      <c r="G225" s="84">
        <v>45622</v>
      </c>
      <c r="H225" s="57">
        <v>4.9753999999999996</v>
      </c>
      <c r="I225" s="20">
        <v>1011227.32</v>
      </c>
      <c r="J225" s="97">
        <f t="shared" si="8"/>
        <v>203245.43152309363</v>
      </c>
      <c r="K225" s="93">
        <v>0</v>
      </c>
      <c r="L225" s="19">
        <f t="shared" si="7"/>
        <v>0</v>
      </c>
    </row>
    <row r="226" spans="2:12" s="11" customFormat="1" ht="49.5" x14ac:dyDescent="0.25">
      <c r="B226" s="16">
        <v>218</v>
      </c>
      <c r="C226" s="17" t="s">
        <v>816</v>
      </c>
      <c r="D226" s="18" t="s">
        <v>817</v>
      </c>
      <c r="E226" s="18" t="s">
        <v>389</v>
      </c>
      <c r="F226" s="9">
        <v>315</v>
      </c>
      <c r="G226" s="84">
        <v>45622</v>
      </c>
      <c r="H226" s="57">
        <v>4.9753999999999996</v>
      </c>
      <c r="I226" s="20">
        <v>446058.08</v>
      </c>
      <c r="J226" s="97">
        <f t="shared" si="8"/>
        <v>89652.707320014481</v>
      </c>
      <c r="K226" s="93">
        <v>0</v>
      </c>
      <c r="L226" s="19">
        <f t="shared" si="7"/>
        <v>0</v>
      </c>
    </row>
    <row r="227" spans="2:12" s="11" customFormat="1" ht="49.5" x14ac:dyDescent="0.25">
      <c r="B227" s="16">
        <v>219</v>
      </c>
      <c r="C227" s="17" t="s">
        <v>818</v>
      </c>
      <c r="D227" s="18" t="s">
        <v>819</v>
      </c>
      <c r="E227" s="18" t="s">
        <v>403</v>
      </c>
      <c r="F227" s="9">
        <v>316</v>
      </c>
      <c r="G227" s="84">
        <v>45622</v>
      </c>
      <c r="H227" s="57">
        <v>4.9753999999999996</v>
      </c>
      <c r="I227" s="20">
        <v>1330910.8</v>
      </c>
      <c r="J227" s="97">
        <f t="shared" si="8"/>
        <v>267498.25139687263</v>
      </c>
      <c r="K227" s="93">
        <v>0</v>
      </c>
      <c r="L227" s="19">
        <f t="shared" si="7"/>
        <v>0</v>
      </c>
    </row>
    <row r="228" spans="2:12" s="11" customFormat="1" ht="66" x14ac:dyDescent="0.25">
      <c r="B228" s="16">
        <v>220</v>
      </c>
      <c r="C228" s="17" t="s">
        <v>2829</v>
      </c>
      <c r="D228" s="18" t="s">
        <v>820</v>
      </c>
      <c r="E228" s="18" t="s">
        <v>741</v>
      </c>
      <c r="F228" s="9">
        <v>317</v>
      </c>
      <c r="G228" s="84">
        <v>45622</v>
      </c>
      <c r="H228" s="57">
        <v>4.9753999999999996</v>
      </c>
      <c r="I228" s="20">
        <v>1167669.46</v>
      </c>
      <c r="J228" s="97">
        <f t="shared" si="8"/>
        <v>234688.55971379188</v>
      </c>
      <c r="K228" s="93">
        <v>0</v>
      </c>
      <c r="L228" s="19">
        <f t="shared" si="7"/>
        <v>0</v>
      </c>
    </row>
    <row r="229" spans="2:12" s="11" customFormat="1" ht="49.5" x14ac:dyDescent="0.25">
      <c r="B229" s="16">
        <v>221</v>
      </c>
      <c r="C229" s="17" t="s">
        <v>821</v>
      </c>
      <c r="D229" s="18" t="s">
        <v>822</v>
      </c>
      <c r="E229" s="18" t="s">
        <v>457</v>
      </c>
      <c r="F229" s="9">
        <v>318</v>
      </c>
      <c r="G229" s="84">
        <v>45622</v>
      </c>
      <c r="H229" s="57">
        <v>4.9753999999999996</v>
      </c>
      <c r="I229" s="20">
        <v>421606.97</v>
      </c>
      <c r="J229" s="97">
        <f t="shared" si="8"/>
        <v>84738.306467821691</v>
      </c>
      <c r="K229" s="93">
        <v>0</v>
      </c>
      <c r="L229" s="19">
        <f t="shared" si="7"/>
        <v>0</v>
      </c>
    </row>
    <row r="230" spans="2:12" s="11" customFormat="1" ht="49.5" x14ac:dyDescent="0.25">
      <c r="B230" s="16">
        <v>222</v>
      </c>
      <c r="C230" s="17" t="s">
        <v>823</v>
      </c>
      <c r="D230" s="18" t="s">
        <v>824</v>
      </c>
      <c r="E230" s="18" t="s">
        <v>449</v>
      </c>
      <c r="F230" s="9">
        <v>319</v>
      </c>
      <c r="G230" s="84">
        <v>45622</v>
      </c>
      <c r="H230" s="57">
        <v>4.9753999999999996</v>
      </c>
      <c r="I230" s="20">
        <v>1943140.67</v>
      </c>
      <c r="J230" s="97">
        <f t="shared" si="8"/>
        <v>390549.63822004263</v>
      </c>
      <c r="K230" s="93">
        <v>0</v>
      </c>
      <c r="L230" s="19">
        <f t="shared" si="7"/>
        <v>0</v>
      </c>
    </row>
    <row r="231" spans="2:12" s="11" customFormat="1" ht="82.5" x14ac:dyDescent="0.25">
      <c r="B231" s="16">
        <v>223</v>
      </c>
      <c r="C231" s="17" t="s">
        <v>825</v>
      </c>
      <c r="D231" s="18" t="s">
        <v>826</v>
      </c>
      <c r="E231" s="18" t="s">
        <v>719</v>
      </c>
      <c r="F231" s="9">
        <v>320</v>
      </c>
      <c r="G231" s="84">
        <v>45622</v>
      </c>
      <c r="H231" s="57">
        <v>4.9753999999999996</v>
      </c>
      <c r="I231" s="20">
        <v>620646.69999999995</v>
      </c>
      <c r="J231" s="97">
        <f t="shared" si="8"/>
        <v>124743.07593359328</v>
      </c>
      <c r="K231" s="93">
        <v>0</v>
      </c>
      <c r="L231" s="19">
        <f t="shared" ref="L231:L294" si="9">K231/H231</f>
        <v>0</v>
      </c>
    </row>
    <row r="232" spans="2:12" s="11" customFormat="1" x14ac:dyDescent="0.25">
      <c r="B232" s="16">
        <v>224</v>
      </c>
      <c r="C232" s="17" t="s">
        <v>827</v>
      </c>
      <c r="D232" s="18" t="s">
        <v>828</v>
      </c>
      <c r="E232" s="18" t="s">
        <v>610</v>
      </c>
      <c r="F232" s="9">
        <v>321</v>
      </c>
      <c r="G232" s="84">
        <v>45622</v>
      </c>
      <c r="H232" s="57">
        <v>4.9753999999999996</v>
      </c>
      <c r="I232" s="20">
        <v>2912131.32</v>
      </c>
      <c r="J232" s="97">
        <f t="shared" si="8"/>
        <v>585305.96936929692</v>
      </c>
      <c r="K232" s="93">
        <v>0</v>
      </c>
      <c r="L232" s="19">
        <f t="shared" si="9"/>
        <v>0</v>
      </c>
    </row>
    <row r="233" spans="2:12" s="11" customFormat="1" ht="49.5" x14ac:dyDescent="0.25">
      <c r="B233" s="16">
        <v>225</v>
      </c>
      <c r="C233" s="17" t="s">
        <v>829</v>
      </c>
      <c r="D233" s="18" t="s">
        <v>830</v>
      </c>
      <c r="E233" s="18" t="s">
        <v>368</v>
      </c>
      <c r="F233" s="9">
        <v>322</v>
      </c>
      <c r="G233" s="84">
        <v>45622</v>
      </c>
      <c r="H233" s="57">
        <v>4.9753999999999996</v>
      </c>
      <c r="I233" s="20">
        <v>1626861.67</v>
      </c>
      <c r="J233" s="97">
        <f t="shared" si="8"/>
        <v>326981.08091811714</v>
      </c>
      <c r="K233" s="93">
        <v>0</v>
      </c>
      <c r="L233" s="19">
        <f t="shared" si="9"/>
        <v>0</v>
      </c>
    </row>
    <row r="234" spans="2:12" s="11" customFormat="1" ht="49.5" x14ac:dyDescent="0.25">
      <c r="B234" s="16">
        <v>226</v>
      </c>
      <c r="C234" s="17" t="s">
        <v>2830</v>
      </c>
      <c r="D234" s="18" t="s">
        <v>831</v>
      </c>
      <c r="E234" s="18" t="s">
        <v>607</v>
      </c>
      <c r="F234" s="9">
        <v>323</v>
      </c>
      <c r="G234" s="84">
        <v>45622</v>
      </c>
      <c r="H234" s="57">
        <v>4.9753999999999996</v>
      </c>
      <c r="I234" s="20">
        <v>1953453</v>
      </c>
      <c r="J234" s="97">
        <f t="shared" si="8"/>
        <v>392622.30172448448</v>
      </c>
      <c r="K234" s="93">
        <v>0</v>
      </c>
      <c r="L234" s="19">
        <f t="shared" si="9"/>
        <v>0</v>
      </c>
    </row>
    <row r="235" spans="2:12" s="11" customFormat="1" ht="33" x14ac:dyDescent="0.25">
      <c r="B235" s="16">
        <v>227</v>
      </c>
      <c r="C235" s="17" t="s">
        <v>2831</v>
      </c>
      <c r="D235" s="18" t="s">
        <v>832</v>
      </c>
      <c r="E235" s="18" t="s">
        <v>449</v>
      </c>
      <c r="F235" s="9">
        <v>324</v>
      </c>
      <c r="G235" s="84">
        <v>45622</v>
      </c>
      <c r="H235" s="57">
        <v>4.9753999999999996</v>
      </c>
      <c r="I235" s="20">
        <v>765633.45</v>
      </c>
      <c r="J235" s="97">
        <f t="shared" si="8"/>
        <v>153883.79828757487</v>
      </c>
      <c r="K235" s="93">
        <v>0</v>
      </c>
      <c r="L235" s="19">
        <f t="shared" si="9"/>
        <v>0</v>
      </c>
    </row>
    <row r="236" spans="2:12" s="11" customFormat="1" ht="49.5" x14ac:dyDescent="0.25">
      <c r="B236" s="16">
        <v>228</v>
      </c>
      <c r="C236" s="17" t="s">
        <v>2832</v>
      </c>
      <c r="D236" s="18" t="s">
        <v>833</v>
      </c>
      <c r="E236" s="18" t="s">
        <v>607</v>
      </c>
      <c r="F236" s="9">
        <v>325</v>
      </c>
      <c r="G236" s="84">
        <v>45622</v>
      </c>
      <c r="H236" s="57">
        <v>4.9753999999999996</v>
      </c>
      <c r="I236" s="20">
        <v>2454924.7200000002</v>
      </c>
      <c r="J236" s="97">
        <f t="shared" si="8"/>
        <v>493412.53366563498</v>
      </c>
      <c r="K236" s="93">
        <v>0</v>
      </c>
      <c r="L236" s="19">
        <f t="shared" si="9"/>
        <v>0</v>
      </c>
    </row>
    <row r="237" spans="2:12" s="11" customFormat="1" ht="66" x14ac:dyDescent="0.25">
      <c r="B237" s="16">
        <v>229</v>
      </c>
      <c r="C237" s="17" t="s">
        <v>2833</v>
      </c>
      <c r="D237" s="18" t="s">
        <v>834</v>
      </c>
      <c r="E237" s="18" t="s">
        <v>676</v>
      </c>
      <c r="F237" s="9">
        <v>326</v>
      </c>
      <c r="G237" s="84">
        <v>45622</v>
      </c>
      <c r="H237" s="57">
        <v>4.9753999999999996</v>
      </c>
      <c r="I237" s="20">
        <v>665756.65</v>
      </c>
      <c r="J237" s="97">
        <f t="shared" si="8"/>
        <v>133809.67359408291</v>
      </c>
      <c r="K237" s="93">
        <v>0</v>
      </c>
      <c r="L237" s="19">
        <f t="shared" si="9"/>
        <v>0</v>
      </c>
    </row>
    <row r="238" spans="2:12" s="11" customFormat="1" ht="49.5" x14ac:dyDescent="0.25">
      <c r="B238" s="16">
        <v>230</v>
      </c>
      <c r="C238" s="17" t="s">
        <v>2834</v>
      </c>
      <c r="D238" s="18" t="s">
        <v>835</v>
      </c>
      <c r="E238" s="18" t="s">
        <v>519</v>
      </c>
      <c r="F238" s="9">
        <v>327</v>
      </c>
      <c r="G238" s="84">
        <v>45622</v>
      </c>
      <c r="H238" s="57">
        <v>4.9753999999999996</v>
      </c>
      <c r="I238" s="20">
        <v>1024055.83</v>
      </c>
      <c r="J238" s="97">
        <f t="shared" si="8"/>
        <v>205823.81919041686</v>
      </c>
      <c r="K238" s="93">
        <v>0</v>
      </c>
      <c r="L238" s="19">
        <f t="shared" si="9"/>
        <v>0</v>
      </c>
    </row>
    <row r="239" spans="2:12" s="11" customFormat="1" ht="49.5" x14ac:dyDescent="0.25">
      <c r="B239" s="16">
        <v>231</v>
      </c>
      <c r="C239" s="17" t="s">
        <v>2835</v>
      </c>
      <c r="D239" s="18" t="s">
        <v>836</v>
      </c>
      <c r="E239" s="18" t="s">
        <v>386</v>
      </c>
      <c r="F239" s="9">
        <v>328</v>
      </c>
      <c r="G239" s="84">
        <v>45622</v>
      </c>
      <c r="H239" s="57">
        <v>4.9753999999999996</v>
      </c>
      <c r="I239" s="20">
        <v>808571.68</v>
      </c>
      <c r="J239" s="97">
        <f t="shared" si="8"/>
        <v>162513.90440969574</v>
      </c>
      <c r="K239" s="93">
        <v>0</v>
      </c>
      <c r="L239" s="19">
        <f t="shared" si="9"/>
        <v>0</v>
      </c>
    </row>
    <row r="240" spans="2:12" s="11" customFormat="1" ht="49.5" x14ac:dyDescent="0.25">
      <c r="B240" s="16">
        <v>232</v>
      </c>
      <c r="C240" s="17" t="s">
        <v>2828</v>
      </c>
      <c r="D240" s="18" t="s">
        <v>837</v>
      </c>
      <c r="E240" s="18" t="s">
        <v>494</v>
      </c>
      <c r="F240" s="9">
        <v>329</v>
      </c>
      <c r="G240" s="84">
        <v>45622</v>
      </c>
      <c r="H240" s="57">
        <v>4.9753999999999996</v>
      </c>
      <c r="I240" s="20">
        <v>2253725.4700000002</v>
      </c>
      <c r="J240" s="97">
        <f t="shared" si="8"/>
        <v>452973.72472565027</v>
      </c>
      <c r="K240" s="93">
        <v>0</v>
      </c>
      <c r="L240" s="19">
        <f t="shared" si="9"/>
        <v>0</v>
      </c>
    </row>
    <row r="241" spans="2:12" s="11" customFormat="1" ht="49.5" x14ac:dyDescent="0.25">
      <c r="B241" s="16">
        <v>233</v>
      </c>
      <c r="C241" s="17" t="s">
        <v>2836</v>
      </c>
      <c r="D241" s="18" t="s">
        <v>838</v>
      </c>
      <c r="E241" s="18" t="s">
        <v>378</v>
      </c>
      <c r="F241" s="9">
        <v>330</v>
      </c>
      <c r="G241" s="84">
        <v>45622</v>
      </c>
      <c r="H241" s="57">
        <v>4.9753999999999996</v>
      </c>
      <c r="I241" s="20">
        <v>1953026.6</v>
      </c>
      <c r="J241" s="97">
        <f t="shared" si="8"/>
        <v>392536.60007235606</v>
      </c>
      <c r="K241" s="93">
        <v>0</v>
      </c>
      <c r="L241" s="19">
        <f t="shared" si="9"/>
        <v>0</v>
      </c>
    </row>
    <row r="242" spans="2:12" s="11" customFormat="1" ht="82.5" x14ac:dyDescent="0.25">
      <c r="B242" s="16">
        <v>234</v>
      </c>
      <c r="C242" s="17" t="s">
        <v>839</v>
      </c>
      <c r="D242" s="18" t="s">
        <v>840</v>
      </c>
      <c r="E242" s="18" t="s">
        <v>620</v>
      </c>
      <c r="F242" s="9">
        <v>331</v>
      </c>
      <c r="G242" s="84">
        <v>45622</v>
      </c>
      <c r="H242" s="57">
        <v>4.9753999999999996</v>
      </c>
      <c r="I242" s="20">
        <v>4506783.4400000004</v>
      </c>
      <c r="J242" s="97">
        <f t="shared" si="8"/>
        <v>905813.28938376834</v>
      </c>
      <c r="K242" s="93">
        <v>0</v>
      </c>
      <c r="L242" s="19">
        <f t="shared" si="9"/>
        <v>0</v>
      </c>
    </row>
    <row r="243" spans="2:12" s="11" customFormat="1" x14ac:dyDescent="0.25">
      <c r="B243" s="16">
        <v>235</v>
      </c>
      <c r="C243" s="17" t="s">
        <v>841</v>
      </c>
      <c r="D243" s="18" t="s">
        <v>842</v>
      </c>
      <c r="E243" s="18" t="s">
        <v>464</v>
      </c>
      <c r="F243" s="9">
        <v>332</v>
      </c>
      <c r="G243" s="84">
        <v>45622</v>
      </c>
      <c r="H243" s="57">
        <v>4.9753999999999996</v>
      </c>
      <c r="I243" s="20">
        <v>6073559.1799999997</v>
      </c>
      <c r="J243" s="97">
        <f t="shared" si="8"/>
        <v>1220717.7674156851</v>
      </c>
      <c r="K243" s="93">
        <v>0</v>
      </c>
      <c r="L243" s="19">
        <f t="shared" si="9"/>
        <v>0</v>
      </c>
    </row>
    <row r="244" spans="2:12" s="11" customFormat="1" ht="49.5" x14ac:dyDescent="0.25">
      <c r="B244" s="16">
        <v>236</v>
      </c>
      <c r="C244" s="17" t="s">
        <v>2837</v>
      </c>
      <c r="D244" s="18" t="s">
        <v>742</v>
      </c>
      <c r="E244" s="18" t="s">
        <v>457</v>
      </c>
      <c r="F244" s="9">
        <v>333</v>
      </c>
      <c r="G244" s="84">
        <v>45622</v>
      </c>
      <c r="H244" s="57">
        <v>4.9753999999999996</v>
      </c>
      <c r="I244" s="20">
        <v>976253.32</v>
      </c>
      <c r="J244" s="97">
        <f t="shared" si="8"/>
        <v>196216.04695099892</v>
      </c>
      <c r="K244" s="93">
        <v>0</v>
      </c>
      <c r="L244" s="19">
        <f t="shared" si="9"/>
        <v>0</v>
      </c>
    </row>
    <row r="245" spans="2:12" s="11" customFormat="1" ht="49.5" x14ac:dyDescent="0.25">
      <c r="B245" s="16">
        <v>237</v>
      </c>
      <c r="C245" s="17" t="s">
        <v>843</v>
      </c>
      <c r="D245" s="18" t="s">
        <v>844</v>
      </c>
      <c r="E245" s="18" t="s">
        <v>692</v>
      </c>
      <c r="F245" s="9">
        <v>334</v>
      </c>
      <c r="G245" s="84">
        <v>45622</v>
      </c>
      <c r="H245" s="57">
        <v>4.9753999999999996</v>
      </c>
      <c r="I245" s="20">
        <v>18710887.27</v>
      </c>
      <c r="J245" s="97">
        <f t="shared" si="8"/>
        <v>3760679.9995980226</v>
      </c>
      <c r="K245" s="93">
        <v>0</v>
      </c>
      <c r="L245" s="19">
        <f t="shared" si="9"/>
        <v>0</v>
      </c>
    </row>
    <row r="246" spans="2:12" s="11" customFormat="1" ht="49.5" x14ac:dyDescent="0.25">
      <c r="B246" s="16">
        <v>238</v>
      </c>
      <c r="C246" s="17" t="s">
        <v>2838</v>
      </c>
      <c r="D246" s="18" t="s">
        <v>845</v>
      </c>
      <c r="E246" s="18" t="s">
        <v>676</v>
      </c>
      <c r="F246" s="9">
        <v>335</v>
      </c>
      <c r="G246" s="84">
        <v>45622</v>
      </c>
      <c r="H246" s="57">
        <v>4.9753999999999996</v>
      </c>
      <c r="I246" s="20">
        <v>594532.24</v>
      </c>
      <c r="J246" s="97">
        <f t="shared" si="8"/>
        <v>119494.36025244203</v>
      </c>
      <c r="K246" s="93">
        <v>0</v>
      </c>
      <c r="L246" s="19">
        <f t="shared" si="9"/>
        <v>0</v>
      </c>
    </row>
    <row r="247" spans="2:12" s="11" customFormat="1" ht="49.5" x14ac:dyDescent="0.25">
      <c r="B247" s="16">
        <v>239</v>
      </c>
      <c r="C247" s="17" t="s">
        <v>846</v>
      </c>
      <c r="D247" s="18" t="s">
        <v>847</v>
      </c>
      <c r="E247" s="18" t="s">
        <v>689</v>
      </c>
      <c r="F247" s="9">
        <v>336</v>
      </c>
      <c r="G247" s="84">
        <v>45622</v>
      </c>
      <c r="H247" s="57">
        <v>4.9753999999999996</v>
      </c>
      <c r="I247" s="20">
        <v>2575814.54</v>
      </c>
      <c r="J247" s="97">
        <f t="shared" si="8"/>
        <v>517710.0414037063</v>
      </c>
      <c r="K247" s="93">
        <v>0</v>
      </c>
      <c r="L247" s="19">
        <f t="shared" si="9"/>
        <v>0</v>
      </c>
    </row>
    <row r="248" spans="2:12" s="11" customFormat="1" ht="49.5" x14ac:dyDescent="0.25">
      <c r="B248" s="16">
        <v>240</v>
      </c>
      <c r="C248" s="17" t="s">
        <v>848</v>
      </c>
      <c r="D248" s="18" t="s">
        <v>849</v>
      </c>
      <c r="E248" s="18" t="s">
        <v>468</v>
      </c>
      <c r="F248" s="9">
        <v>337</v>
      </c>
      <c r="G248" s="84">
        <v>45622</v>
      </c>
      <c r="H248" s="57">
        <v>4.9753999999999996</v>
      </c>
      <c r="I248" s="20">
        <v>319693.5</v>
      </c>
      <c r="J248" s="97">
        <f t="shared" si="8"/>
        <v>64254.833782208472</v>
      </c>
      <c r="K248" s="93">
        <v>0</v>
      </c>
      <c r="L248" s="19">
        <f t="shared" si="9"/>
        <v>0</v>
      </c>
    </row>
    <row r="249" spans="2:12" s="11" customFormat="1" ht="66" x14ac:dyDescent="0.25">
      <c r="B249" s="16">
        <v>241</v>
      </c>
      <c r="C249" s="17" t="s">
        <v>2839</v>
      </c>
      <c r="D249" s="18" t="s">
        <v>850</v>
      </c>
      <c r="E249" s="18" t="s">
        <v>741</v>
      </c>
      <c r="F249" s="9">
        <v>338</v>
      </c>
      <c r="G249" s="84">
        <v>45622</v>
      </c>
      <c r="H249" s="57">
        <v>4.9753999999999996</v>
      </c>
      <c r="I249" s="20">
        <v>2558915.38</v>
      </c>
      <c r="J249" s="97">
        <f t="shared" si="8"/>
        <v>514313.49841218797</v>
      </c>
      <c r="K249" s="93">
        <v>0</v>
      </c>
      <c r="L249" s="19">
        <f t="shared" si="9"/>
        <v>0</v>
      </c>
    </row>
    <row r="250" spans="2:12" s="11" customFormat="1" ht="49.5" x14ac:dyDescent="0.25">
      <c r="B250" s="16">
        <v>242</v>
      </c>
      <c r="C250" s="17" t="s">
        <v>2840</v>
      </c>
      <c r="D250" s="18" t="s">
        <v>851</v>
      </c>
      <c r="E250" s="18" t="s">
        <v>395</v>
      </c>
      <c r="F250" s="9">
        <v>339</v>
      </c>
      <c r="G250" s="84">
        <v>45622</v>
      </c>
      <c r="H250" s="57">
        <v>4.9753999999999996</v>
      </c>
      <c r="I250" s="20">
        <v>3854949.86</v>
      </c>
      <c r="J250" s="97">
        <f t="shared" si="8"/>
        <v>774801.99782932026</v>
      </c>
      <c r="K250" s="93">
        <v>0</v>
      </c>
      <c r="L250" s="19">
        <f t="shared" si="9"/>
        <v>0</v>
      </c>
    </row>
    <row r="251" spans="2:12" s="11" customFormat="1" ht="49.5" x14ac:dyDescent="0.25">
      <c r="B251" s="16">
        <v>243</v>
      </c>
      <c r="C251" s="17" t="s">
        <v>2841</v>
      </c>
      <c r="D251" s="18" t="s">
        <v>852</v>
      </c>
      <c r="E251" s="18" t="s">
        <v>607</v>
      </c>
      <c r="F251" s="9">
        <v>340</v>
      </c>
      <c r="G251" s="84">
        <v>45622</v>
      </c>
      <c r="H251" s="57">
        <v>4.9753999999999996</v>
      </c>
      <c r="I251" s="20">
        <v>2576457.9300000002</v>
      </c>
      <c r="J251" s="97">
        <f t="shared" si="8"/>
        <v>517839.3556296982</v>
      </c>
      <c r="K251" s="93">
        <v>0</v>
      </c>
      <c r="L251" s="19">
        <f t="shared" si="9"/>
        <v>0</v>
      </c>
    </row>
    <row r="252" spans="2:12" s="11" customFormat="1" ht="49.5" x14ac:dyDescent="0.25">
      <c r="B252" s="16">
        <v>244</v>
      </c>
      <c r="C252" s="17" t="s">
        <v>853</v>
      </c>
      <c r="D252" s="18" t="s">
        <v>854</v>
      </c>
      <c r="E252" s="18" t="s">
        <v>519</v>
      </c>
      <c r="F252" s="9">
        <v>341</v>
      </c>
      <c r="G252" s="84">
        <v>45622</v>
      </c>
      <c r="H252" s="57">
        <v>4.9753999999999996</v>
      </c>
      <c r="I252" s="20">
        <v>325395.82</v>
      </c>
      <c r="J252" s="97">
        <f t="shared" si="8"/>
        <v>65400.936608111915</v>
      </c>
      <c r="K252" s="93">
        <v>0</v>
      </c>
      <c r="L252" s="19">
        <f t="shared" si="9"/>
        <v>0</v>
      </c>
    </row>
    <row r="253" spans="2:12" s="11" customFormat="1" ht="49.5" x14ac:dyDescent="0.25">
      <c r="B253" s="16">
        <v>245</v>
      </c>
      <c r="C253" s="17" t="s">
        <v>855</v>
      </c>
      <c r="D253" s="18" t="s">
        <v>856</v>
      </c>
      <c r="E253" s="18" t="s">
        <v>449</v>
      </c>
      <c r="F253" s="9">
        <v>342</v>
      </c>
      <c r="G253" s="84">
        <v>45622</v>
      </c>
      <c r="H253" s="57">
        <v>4.9753999999999996</v>
      </c>
      <c r="I253" s="20">
        <v>520293.69</v>
      </c>
      <c r="J253" s="97">
        <f t="shared" si="8"/>
        <v>104573.23833259639</v>
      </c>
      <c r="K253" s="93">
        <v>0</v>
      </c>
      <c r="L253" s="19">
        <f t="shared" si="9"/>
        <v>0</v>
      </c>
    </row>
    <row r="254" spans="2:12" s="11" customFormat="1" ht="49.5" x14ac:dyDescent="0.25">
      <c r="B254" s="16">
        <v>246</v>
      </c>
      <c r="C254" s="17" t="s">
        <v>857</v>
      </c>
      <c r="D254" s="18" t="s">
        <v>858</v>
      </c>
      <c r="E254" s="18" t="s">
        <v>449</v>
      </c>
      <c r="F254" s="9">
        <v>343</v>
      </c>
      <c r="G254" s="84">
        <v>45622</v>
      </c>
      <c r="H254" s="57">
        <v>4.9753999999999996</v>
      </c>
      <c r="I254" s="20">
        <v>572225.93999999994</v>
      </c>
      <c r="J254" s="97">
        <f t="shared" si="8"/>
        <v>115011.04232825502</v>
      </c>
      <c r="K254" s="93">
        <v>0</v>
      </c>
      <c r="L254" s="19">
        <f t="shared" si="9"/>
        <v>0</v>
      </c>
    </row>
    <row r="255" spans="2:12" s="11" customFormat="1" ht="66" x14ac:dyDescent="0.25">
      <c r="B255" s="16">
        <v>247</v>
      </c>
      <c r="C255" s="17" t="s">
        <v>859</v>
      </c>
      <c r="D255" s="18" t="s">
        <v>860</v>
      </c>
      <c r="E255" s="18" t="s">
        <v>519</v>
      </c>
      <c r="F255" s="9">
        <v>344</v>
      </c>
      <c r="G255" s="84">
        <v>45622</v>
      </c>
      <c r="H255" s="57">
        <v>4.9753999999999996</v>
      </c>
      <c r="I255" s="20">
        <v>2357358.52</v>
      </c>
      <c r="J255" s="97">
        <f t="shared" si="8"/>
        <v>473802.81384411309</v>
      </c>
      <c r="K255" s="93">
        <v>0</v>
      </c>
      <c r="L255" s="19">
        <f t="shared" si="9"/>
        <v>0</v>
      </c>
    </row>
    <row r="256" spans="2:12" s="11" customFormat="1" ht="49.5" x14ac:dyDescent="0.25">
      <c r="B256" s="16">
        <v>248</v>
      </c>
      <c r="C256" s="17" t="s">
        <v>861</v>
      </c>
      <c r="D256" s="18" t="s">
        <v>862</v>
      </c>
      <c r="E256" s="18" t="s">
        <v>519</v>
      </c>
      <c r="F256" s="9">
        <v>345</v>
      </c>
      <c r="G256" s="84">
        <v>45622</v>
      </c>
      <c r="H256" s="57">
        <v>4.9753999999999996</v>
      </c>
      <c r="I256" s="20">
        <v>1301631.1499999999</v>
      </c>
      <c r="J256" s="97">
        <f t="shared" si="8"/>
        <v>261613.36776942559</v>
      </c>
      <c r="K256" s="93">
        <v>0</v>
      </c>
      <c r="L256" s="19">
        <f t="shared" si="9"/>
        <v>0</v>
      </c>
    </row>
    <row r="257" spans="2:12" s="11" customFormat="1" ht="66" x14ac:dyDescent="0.25">
      <c r="B257" s="16">
        <v>249</v>
      </c>
      <c r="C257" s="17" t="s">
        <v>863</v>
      </c>
      <c r="D257" s="18" t="s">
        <v>864</v>
      </c>
      <c r="E257" s="18" t="s">
        <v>449</v>
      </c>
      <c r="F257" s="9">
        <v>346</v>
      </c>
      <c r="G257" s="84">
        <v>45622</v>
      </c>
      <c r="H257" s="57">
        <v>4.9753999999999996</v>
      </c>
      <c r="I257" s="20">
        <v>2230216.9500000002</v>
      </c>
      <c r="J257" s="97">
        <f t="shared" si="8"/>
        <v>448248.77396792226</v>
      </c>
      <c r="K257" s="93">
        <v>0</v>
      </c>
      <c r="L257" s="19">
        <f t="shared" si="9"/>
        <v>0</v>
      </c>
    </row>
    <row r="258" spans="2:12" s="11" customFormat="1" ht="33" x14ac:dyDescent="0.25">
      <c r="B258" s="16">
        <v>250</v>
      </c>
      <c r="C258" s="17" t="s">
        <v>2842</v>
      </c>
      <c r="D258" s="18" t="s">
        <v>865</v>
      </c>
      <c r="E258" s="18" t="s">
        <v>546</v>
      </c>
      <c r="F258" s="9">
        <v>347</v>
      </c>
      <c r="G258" s="84">
        <v>45622</v>
      </c>
      <c r="H258" s="57">
        <v>4.9753999999999996</v>
      </c>
      <c r="I258" s="20">
        <v>1201844.72</v>
      </c>
      <c r="J258" s="97">
        <f t="shared" si="8"/>
        <v>241557.40643968325</v>
      </c>
      <c r="K258" s="93">
        <v>0</v>
      </c>
      <c r="L258" s="19">
        <f t="shared" si="9"/>
        <v>0</v>
      </c>
    </row>
    <row r="259" spans="2:12" s="11" customFormat="1" ht="49.5" x14ac:dyDescent="0.25">
      <c r="B259" s="16">
        <v>251</v>
      </c>
      <c r="C259" s="17" t="s">
        <v>866</v>
      </c>
      <c r="D259" s="18" t="s">
        <v>867</v>
      </c>
      <c r="E259" s="18" t="s">
        <v>374</v>
      </c>
      <c r="F259" s="9">
        <v>348</v>
      </c>
      <c r="G259" s="84">
        <v>45622</v>
      </c>
      <c r="H259" s="57">
        <v>4.9753999999999996</v>
      </c>
      <c r="I259" s="20">
        <v>1011227.32</v>
      </c>
      <c r="J259" s="97">
        <f t="shared" si="8"/>
        <v>203245.43152309363</v>
      </c>
      <c r="K259" s="93">
        <v>0</v>
      </c>
      <c r="L259" s="19">
        <f t="shared" si="9"/>
        <v>0</v>
      </c>
    </row>
    <row r="260" spans="2:12" s="11" customFormat="1" ht="66" x14ac:dyDescent="0.25">
      <c r="B260" s="16">
        <v>252</v>
      </c>
      <c r="C260" s="17" t="s">
        <v>2843</v>
      </c>
      <c r="D260" s="18" t="s">
        <v>868</v>
      </c>
      <c r="E260" s="18" t="s">
        <v>374</v>
      </c>
      <c r="F260" s="9">
        <v>349</v>
      </c>
      <c r="G260" s="84">
        <v>45622</v>
      </c>
      <c r="H260" s="57">
        <v>4.9753999999999996</v>
      </c>
      <c r="I260" s="20">
        <v>812138.54</v>
      </c>
      <c r="J260" s="97">
        <f t="shared" si="8"/>
        <v>163230.80355348316</v>
      </c>
      <c r="K260" s="93">
        <v>0</v>
      </c>
      <c r="L260" s="19">
        <f t="shared" si="9"/>
        <v>0</v>
      </c>
    </row>
    <row r="261" spans="2:12" s="11" customFormat="1" ht="33" x14ac:dyDescent="0.25">
      <c r="B261" s="16">
        <v>253</v>
      </c>
      <c r="C261" s="17" t="s">
        <v>869</v>
      </c>
      <c r="D261" s="18" t="s">
        <v>870</v>
      </c>
      <c r="E261" s="18" t="s">
        <v>475</v>
      </c>
      <c r="F261" s="9">
        <v>350</v>
      </c>
      <c r="G261" s="84">
        <v>45622</v>
      </c>
      <c r="H261" s="57">
        <v>4.9753999999999996</v>
      </c>
      <c r="I261" s="20">
        <v>1473601.8</v>
      </c>
      <c r="J261" s="97">
        <f t="shared" si="8"/>
        <v>296177.55356353259</v>
      </c>
      <c r="K261" s="93">
        <v>0</v>
      </c>
      <c r="L261" s="19">
        <f t="shared" si="9"/>
        <v>0</v>
      </c>
    </row>
    <row r="262" spans="2:12" s="11" customFormat="1" ht="49.5" x14ac:dyDescent="0.25">
      <c r="B262" s="16">
        <v>254</v>
      </c>
      <c r="C262" s="17" t="s">
        <v>871</v>
      </c>
      <c r="D262" s="18" t="s">
        <v>872</v>
      </c>
      <c r="E262" s="18" t="s">
        <v>435</v>
      </c>
      <c r="F262" s="9">
        <v>352</v>
      </c>
      <c r="G262" s="84">
        <v>45622</v>
      </c>
      <c r="H262" s="57">
        <v>4.9753999999999996</v>
      </c>
      <c r="I262" s="20">
        <v>520697.34</v>
      </c>
      <c r="J262" s="97">
        <f t="shared" si="8"/>
        <v>104654.36748804117</v>
      </c>
      <c r="K262" s="93">
        <v>0</v>
      </c>
      <c r="L262" s="19">
        <f t="shared" si="9"/>
        <v>0</v>
      </c>
    </row>
    <row r="263" spans="2:12" s="11" customFormat="1" ht="49.5" x14ac:dyDescent="0.25">
      <c r="B263" s="16">
        <v>255</v>
      </c>
      <c r="C263" s="17" t="s">
        <v>873</v>
      </c>
      <c r="D263" s="18" t="s">
        <v>874</v>
      </c>
      <c r="E263" s="18" t="s">
        <v>741</v>
      </c>
      <c r="F263" s="9">
        <v>353</v>
      </c>
      <c r="G263" s="84">
        <v>45622</v>
      </c>
      <c r="H263" s="57">
        <v>4.9753999999999996</v>
      </c>
      <c r="I263" s="20">
        <v>846346.67</v>
      </c>
      <c r="J263" s="97">
        <f t="shared" si="8"/>
        <v>170106.25678337424</v>
      </c>
      <c r="K263" s="93">
        <v>0</v>
      </c>
      <c r="L263" s="19">
        <f t="shared" si="9"/>
        <v>0</v>
      </c>
    </row>
    <row r="264" spans="2:12" s="11" customFormat="1" ht="49.5" x14ac:dyDescent="0.25">
      <c r="B264" s="16">
        <v>256</v>
      </c>
      <c r="C264" s="17" t="s">
        <v>875</v>
      </c>
      <c r="D264" s="18" t="s">
        <v>876</v>
      </c>
      <c r="E264" s="18" t="s">
        <v>435</v>
      </c>
      <c r="F264" s="9">
        <v>354</v>
      </c>
      <c r="G264" s="84">
        <v>45622</v>
      </c>
      <c r="H264" s="57">
        <v>4.9753999999999996</v>
      </c>
      <c r="I264" s="20">
        <v>1094588</v>
      </c>
      <c r="J264" s="97">
        <f t="shared" si="8"/>
        <v>220000.00000000003</v>
      </c>
      <c r="K264" s="93">
        <v>0</v>
      </c>
      <c r="L264" s="19">
        <f t="shared" si="9"/>
        <v>0</v>
      </c>
    </row>
    <row r="265" spans="2:12" s="11" customFormat="1" ht="49.5" x14ac:dyDescent="0.25">
      <c r="B265" s="16">
        <v>257</v>
      </c>
      <c r="C265" s="17" t="s">
        <v>2844</v>
      </c>
      <c r="D265" s="18" t="s">
        <v>877</v>
      </c>
      <c r="E265" s="18" t="s">
        <v>676</v>
      </c>
      <c r="F265" s="9">
        <v>355</v>
      </c>
      <c r="G265" s="84">
        <v>45622</v>
      </c>
      <c r="H265" s="57">
        <v>4.9753999999999996</v>
      </c>
      <c r="I265" s="20">
        <v>476310.81</v>
      </c>
      <c r="J265" s="97">
        <f t="shared" si="8"/>
        <v>95733.169192426751</v>
      </c>
      <c r="K265" s="93">
        <v>0</v>
      </c>
      <c r="L265" s="19">
        <f t="shared" si="9"/>
        <v>0</v>
      </c>
    </row>
    <row r="266" spans="2:12" s="11" customFormat="1" ht="49.5" x14ac:dyDescent="0.25">
      <c r="B266" s="16">
        <v>258</v>
      </c>
      <c r="C266" s="17" t="s">
        <v>2845</v>
      </c>
      <c r="D266" s="18" t="s">
        <v>878</v>
      </c>
      <c r="E266" s="18" t="s">
        <v>676</v>
      </c>
      <c r="F266" s="9">
        <v>356</v>
      </c>
      <c r="G266" s="84">
        <v>45622</v>
      </c>
      <c r="H266" s="57">
        <v>4.9753999999999996</v>
      </c>
      <c r="I266" s="20">
        <v>994658.36</v>
      </c>
      <c r="J266" s="97">
        <f t="shared" si="8"/>
        <v>199915.25505486998</v>
      </c>
      <c r="K266" s="93">
        <v>0</v>
      </c>
      <c r="L266" s="19">
        <f t="shared" si="9"/>
        <v>0</v>
      </c>
    </row>
    <row r="267" spans="2:12" s="11" customFormat="1" ht="66" x14ac:dyDescent="0.25">
      <c r="B267" s="16">
        <v>259</v>
      </c>
      <c r="C267" s="17" t="s">
        <v>2846</v>
      </c>
      <c r="D267" s="18" t="s">
        <v>879</v>
      </c>
      <c r="E267" s="18" t="s">
        <v>389</v>
      </c>
      <c r="F267" s="9">
        <v>357</v>
      </c>
      <c r="G267" s="84">
        <v>45622</v>
      </c>
      <c r="H267" s="57">
        <v>4.9753999999999996</v>
      </c>
      <c r="I267" s="20">
        <v>32453671.050000001</v>
      </c>
      <c r="J267" s="97">
        <f t="shared" ref="J267:J330" si="10">I267/H267</f>
        <v>6522826.5164609887</v>
      </c>
      <c r="K267" s="93">
        <v>0</v>
      </c>
      <c r="L267" s="19">
        <f t="shared" si="9"/>
        <v>0</v>
      </c>
    </row>
    <row r="268" spans="2:12" s="11" customFormat="1" ht="66" x14ac:dyDescent="0.25">
      <c r="B268" s="16">
        <v>260</v>
      </c>
      <c r="C268" s="17" t="s">
        <v>2847</v>
      </c>
      <c r="D268" s="18" t="s">
        <v>880</v>
      </c>
      <c r="E268" s="18" t="s">
        <v>519</v>
      </c>
      <c r="F268" s="9">
        <v>358</v>
      </c>
      <c r="G268" s="84">
        <v>45622</v>
      </c>
      <c r="H268" s="57">
        <v>4.9753999999999996</v>
      </c>
      <c r="I268" s="20">
        <v>2558915.38</v>
      </c>
      <c r="J268" s="97">
        <f t="shared" si="10"/>
        <v>514313.49841218797</v>
      </c>
      <c r="K268" s="93">
        <v>0</v>
      </c>
      <c r="L268" s="19">
        <f t="shared" si="9"/>
        <v>0</v>
      </c>
    </row>
    <row r="269" spans="2:12" s="11" customFormat="1" ht="66" x14ac:dyDescent="0.25">
      <c r="B269" s="16">
        <v>261</v>
      </c>
      <c r="C269" s="17" t="s">
        <v>881</v>
      </c>
      <c r="D269" s="18" t="s">
        <v>882</v>
      </c>
      <c r="E269" s="18" t="s">
        <v>368</v>
      </c>
      <c r="F269" s="9">
        <v>359</v>
      </c>
      <c r="G269" s="84">
        <v>45622</v>
      </c>
      <c r="H269" s="57">
        <v>4.9753999999999996</v>
      </c>
      <c r="I269" s="20">
        <v>2587840.86</v>
      </c>
      <c r="J269" s="97">
        <f t="shared" si="10"/>
        <v>520127.19781324116</v>
      </c>
      <c r="K269" s="93">
        <v>0</v>
      </c>
      <c r="L269" s="19">
        <f t="shared" si="9"/>
        <v>0</v>
      </c>
    </row>
    <row r="270" spans="2:12" s="11" customFormat="1" ht="66" x14ac:dyDescent="0.25">
      <c r="B270" s="16">
        <v>262</v>
      </c>
      <c r="C270" s="17" t="s">
        <v>883</v>
      </c>
      <c r="D270" s="18" t="s">
        <v>884</v>
      </c>
      <c r="E270" s="18" t="s">
        <v>368</v>
      </c>
      <c r="F270" s="9">
        <v>360</v>
      </c>
      <c r="G270" s="84">
        <v>45622</v>
      </c>
      <c r="H270" s="57">
        <v>4.9753999999999996</v>
      </c>
      <c r="I270" s="20">
        <v>1627556.98</v>
      </c>
      <c r="J270" s="97">
        <f t="shared" si="10"/>
        <v>327120.83048599109</v>
      </c>
      <c r="K270" s="93">
        <v>0</v>
      </c>
      <c r="L270" s="19">
        <f t="shared" si="9"/>
        <v>0</v>
      </c>
    </row>
    <row r="271" spans="2:12" s="11" customFormat="1" ht="33" x14ac:dyDescent="0.25">
      <c r="B271" s="16">
        <v>263</v>
      </c>
      <c r="C271" s="17" t="s">
        <v>2848</v>
      </c>
      <c r="D271" s="18" t="s">
        <v>885</v>
      </c>
      <c r="E271" s="18" t="s">
        <v>368</v>
      </c>
      <c r="F271" s="9">
        <v>361</v>
      </c>
      <c r="G271" s="84">
        <v>45622</v>
      </c>
      <c r="H271" s="57">
        <v>4.9753999999999996</v>
      </c>
      <c r="I271" s="20">
        <v>2343178.2000000002</v>
      </c>
      <c r="J271" s="97">
        <f t="shared" si="10"/>
        <v>470952.72741890105</v>
      </c>
      <c r="K271" s="93">
        <v>0</v>
      </c>
      <c r="L271" s="19">
        <f t="shared" si="9"/>
        <v>0</v>
      </c>
    </row>
    <row r="272" spans="2:12" s="11" customFormat="1" ht="33" x14ac:dyDescent="0.25">
      <c r="B272" s="16">
        <v>264</v>
      </c>
      <c r="C272" s="17" t="s">
        <v>2849</v>
      </c>
      <c r="D272" s="18" t="s">
        <v>886</v>
      </c>
      <c r="E272" s="18" t="s">
        <v>368</v>
      </c>
      <c r="F272" s="9">
        <v>362</v>
      </c>
      <c r="G272" s="84">
        <v>45622</v>
      </c>
      <c r="H272" s="57">
        <v>4.9753999999999996</v>
      </c>
      <c r="I272" s="20">
        <v>3142514.61</v>
      </c>
      <c r="J272" s="97">
        <f t="shared" si="10"/>
        <v>631610.4453913254</v>
      </c>
      <c r="K272" s="93">
        <v>0</v>
      </c>
      <c r="L272" s="19">
        <f t="shared" si="9"/>
        <v>0</v>
      </c>
    </row>
    <row r="273" spans="2:12" s="11" customFormat="1" ht="49.5" x14ac:dyDescent="0.25">
      <c r="B273" s="16">
        <v>265</v>
      </c>
      <c r="C273" s="17" t="s">
        <v>887</v>
      </c>
      <c r="D273" s="18" t="s">
        <v>888</v>
      </c>
      <c r="E273" s="18" t="s">
        <v>368</v>
      </c>
      <c r="F273" s="9">
        <v>363</v>
      </c>
      <c r="G273" s="84">
        <v>45622</v>
      </c>
      <c r="H273" s="57">
        <v>4.9753999999999996</v>
      </c>
      <c r="I273" s="20">
        <v>1294311.44</v>
      </c>
      <c r="J273" s="97">
        <f t="shared" si="10"/>
        <v>260142.18756280903</v>
      </c>
      <c r="K273" s="93">
        <v>0</v>
      </c>
      <c r="L273" s="19">
        <f t="shared" si="9"/>
        <v>0</v>
      </c>
    </row>
    <row r="274" spans="2:12" s="11" customFormat="1" ht="49.5" x14ac:dyDescent="0.25">
      <c r="B274" s="16">
        <v>266</v>
      </c>
      <c r="C274" s="17" t="s">
        <v>2850</v>
      </c>
      <c r="D274" s="18" t="s">
        <v>889</v>
      </c>
      <c r="E274" s="18" t="s">
        <v>719</v>
      </c>
      <c r="F274" s="9">
        <v>364</v>
      </c>
      <c r="G274" s="84">
        <v>45622</v>
      </c>
      <c r="H274" s="57">
        <v>4.9753999999999996</v>
      </c>
      <c r="I274" s="20">
        <v>1012481.75</v>
      </c>
      <c r="J274" s="97">
        <f t="shared" si="10"/>
        <v>203497.55798528763</v>
      </c>
      <c r="K274" s="93">
        <v>0</v>
      </c>
      <c r="L274" s="19">
        <f t="shared" si="9"/>
        <v>0</v>
      </c>
    </row>
    <row r="275" spans="2:12" s="11" customFormat="1" ht="49.5" x14ac:dyDescent="0.25">
      <c r="B275" s="16">
        <v>267</v>
      </c>
      <c r="C275" s="17" t="s">
        <v>890</v>
      </c>
      <c r="D275" s="18" t="s">
        <v>891</v>
      </c>
      <c r="E275" s="18" t="s">
        <v>719</v>
      </c>
      <c r="F275" s="9">
        <v>365</v>
      </c>
      <c r="G275" s="84">
        <v>45622</v>
      </c>
      <c r="H275" s="57">
        <v>4.9753999999999996</v>
      </c>
      <c r="I275" s="20">
        <v>2176226.63</v>
      </c>
      <c r="J275" s="97">
        <f t="shared" si="10"/>
        <v>437397.32081842667</v>
      </c>
      <c r="K275" s="93">
        <v>0</v>
      </c>
      <c r="L275" s="19">
        <f t="shared" si="9"/>
        <v>0</v>
      </c>
    </row>
    <row r="276" spans="2:12" s="11" customFormat="1" ht="49.5" x14ac:dyDescent="0.25">
      <c r="B276" s="16">
        <v>268</v>
      </c>
      <c r="C276" s="17" t="s">
        <v>892</v>
      </c>
      <c r="D276" s="18" t="s">
        <v>893</v>
      </c>
      <c r="E276" s="18" t="s">
        <v>719</v>
      </c>
      <c r="F276" s="9">
        <v>366</v>
      </c>
      <c r="G276" s="84">
        <v>45622</v>
      </c>
      <c r="H276" s="57">
        <v>4.9753999999999996</v>
      </c>
      <c r="I276" s="20">
        <v>973400.39</v>
      </c>
      <c r="J276" s="97">
        <f t="shared" si="10"/>
        <v>195642.63978775579</v>
      </c>
      <c r="K276" s="93">
        <v>0</v>
      </c>
      <c r="L276" s="19">
        <f t="shared" si="9"/>
        <v>0</v>
      </c>
    </row>
    <row r="277" spans="2:12" s="11" customFormat="1" ht="66" x14ac:dyDescent="0.25">
      <c r="B277" s="16">
        <v>269</v>
      </c>
      <c r="C277" s="17" t="s">
        <v>2851</v>
      </c>
      <c r="D277" s="18" t="s">
        <v>894</v>
      </c>
      <c r="E277" s="18" t="s">
        <v>719</v>
      </c>
      <c r="F277" s="9">
        <v>367</v>
      </c>
      <c r="G277" s="84">
        <v>45622</v>
      </c>
      <c r="H277" s="57">
        <v>4.9753999999999996</v>
      </c>
      <c r="I277" s="20">
        <v>852997.95</v>
      </c>
      <c r="J277" s="97">
        <f t="shared" si="10"/>
        <v>171443.09000281384</v>
      </c>
      <c r="K277" s="93">
        <v>0</v>
      </c>
      <c r="L277" s="19">
        <f t="shared" si="9"/>
        <v>0</v>
      </c>
    </row>
    <row r="278" spans="2:12" s="11" customFormat="1" ht="49.5" x14ac:dyDescent="0.25">
      <c r="B278" s="16">
        <v>270</v>
      </c>
      <c r="C278" s="17" t="s">
        <v>895</v>
      </c>
      <c r="D278" s="18" t="s">
        <v>896</v>
      </c>
      <c r="E278" s="18" t="s">
        <v>640</v>
      </c>
      <c r="F278" s="9">
        <v>368</v>
      </c>
      <c r="G278" s="84">
        <v>45622</v>
      </c>
      <c r="H278" s="57">
        <v>4.9753999999999996</v>
      </c>
      <c r="I278" s="20">
        <v>1011227.32</v>
      </c>
      <c r="J278" s="97">
        <f t="shared" si="10"/>
        <v>203245.43152309363</v>
      </c>
      <c r="K278" s="93">
        <v>0</v>
      </c>
      <c r="L278" s="19">
        <f t="shared" si="9"/>
        <v>0</v>
      </c>
    </row>
    <row r="279" spans="2:12" s="11" customFormat="1" ht="49.5" x14ac:dyDescent="0.25">
      <c r="B279" s="16">
        <v>271</v>
      </c>
      <c r="C279" s="17" t="s">
        <v>897</v>
      </c>
      <c r="D279" s="18" t="s">
        <v>898</v>
      </c>
      <c r="E279" s="18" t="s">
        <v>610</v>
      </c>
      <c r="F279" s="9">
        <v>369</v>
      </c>
      <c r="G279" s="84">
        <v>45622</v>
      </c>
      <c r="H279" s="57">
        <v>4.9753999999999996</v>
      </c>
      <c r="I279" s="20">
        <v>1921603.41</v>
      </c>
      <c r="J279" s="97">
        <f t="shared" si="10"/>
        <v>386220.88877276203</v>
      </c>
      <c r="K279" s="93">
        <v>0</v>
      </c>
      <c r="L279" s="19">
        <f t="shared" si="9"/>
        <v>0</v>
      </c>
    </row>
    <row r="280" spans="2:12" s="11" customFormat="1" ht="82.5" x14ac:dyDescent="0.25">
      <c r="B280" s="16">
        <v>272</v>
      </c>
      <c r="C280" s="17" t="s">
        <v>899</v>
      </c>
      <c r="D280" s="18" t="s">
        <v>900</v>
      </c>
      <c r="E280" s="18" t="s">
        <v>640</v>
      </c>
      <c r="F280" s="9">
        <v>370</v>
      </c>
      <c r="G280" s="84">
        <v>45622</v>
      </c>
      <c r="H280" s="57">
        <v>4.9753999999999996</v>
      </c>
      <c r="I280" s="20">
        <v>2925599.51</v>
      </c>
      <c r="J280" s="97">
        <f t="shared" si="10"/>
        <v>588012.92559392215</v>
      </c>
      <c r="K280" s="93">
        <v>0</v>
      </c>
      <c r="L280" s="19">
        <f t="shared" si="9"/>
        <v>0</v>
      </c>
    </row>
    <row r="281" spans="2:12" s="11" customFormat="1" ht="33" x14ac:dyDescent="0.25">
      <c r="B281" s="16">
        <v>273</v>
      </c>
      <c r="C281" s="17" t="s">
        <v>2852</v>
      </c>
      <c r="D281" s="18" t="s">
        <v>742</v>
      </c>
      <c r="E281" s="18" t="s">
        <v>468</v>
      </c>
      <c r="F281" s="9">
        <v>371</v>
      </c>
      <c r="G281" s="84">
        <v>45622</v>
      </c>
      <c r="H281" s="57">
        <v>4.9753999999999996</v>
      </c>
      <c r="I281" s="20">
        <v>1758455.62</v>
      </c>
      <c r="J281" s="97">
        <f t="shared" si="10"/>
        <v>353429.99959802232</v>
      </c>
      <c r="K281" s="93">
        <v>0</v>
      </c>
      <c r="L281" s="19">
        <f t="shared" si="9"/>
        <v>0</v>
      </c>
    </row>
    <row r="282" spans="2:12" s="11" customFormat="1" ht="33" x14ac:dyDescent="0.25">
      <c r="B282" s="16">
        <v>274</v>
      </c>
      <c r="C282" s="17" t="s">
        <v>901</v>
      </c>
      <c r="D282" s="18" t="s">
        <v>902</v>
      </c>
      <c r="E282" s="18" t="s">
        <v>468</v>
      </c>
      <c r="F282" s="9">
        <v>372</v>
      </c>
      <c r="G282" s="84">
        <v>45622</v>
      </c>
      <c r="H282" s="57">
        <v>4.9753999999999996</v>
      </c>
      <c r="I282" s="20">
        <v>1893090.63</v>
      </c>
      <c r="J282" s="97">
        <f t="shared" si="10"/>
        <v>380490.13747638382</v>
      </c>
      <c r="K282" s="93">
        <v>0</v>
      </c>
      <c r="L282" s="19">
        <f t="shared" si="9"/>
        <v>0</v>
      </c>
    </row>
    <row r="283" spans="2:12" s="11" customFormat="1" ht="33" x14ac:dyDescent="0.25">
      <c r="B283" s="16">
        <v>275</v>
      </c>
      <c r="C283" s="17" t="s">
        <v>903</v>
      </c>
      <c r="D283" s="18" t="s">
        <v>904</v>
      </c>
      <c r="E283" s="18" t="s">
        <v>607</v>
      </c>
      <c r="F283" s="9">
        <v>373</v>
      </c>
      <c r="G283" s="84">
        <v>45622</v>
      </c>
      <c r="H283" s="57">
        <v>4.9753999999999996</v>
      </c>
      <c r="I283" s="20">
        <v>481615</v>
      </c>
      <c r="J283" s="97">
        <f t="shared" si="10"/>
        <v>96799.252321421402</v>
      </c>
      <c r="K283" s="93">
        <v>0</v>
      </c>
      <c r="L283" s="19">
        <f t="shared" si="9"/>
        <v>0</v>
      </c>
    </row>
    <row r="284" spans="2:12" s="11" customFormat="1" ht="49.5" x14ac:dyDescent="0.25">
      <c r="B284" s="16">
        <v>276</v>
      </c>
      <c r="C284" s="17" t="s">
        <v>2853</v>
      </c>
      <c r="D284" s="18" t="s">
        <v>905</v>
      </c>
      <c r="E284" s="18" t="s">
        <v>607</v>
      </c>
      <c r="F284" s="9">
        <v>374</v>
      </c>
      <c r="G284" s="84">
        <v>45622</v>
      </c>
      <c r="H284" s="57">
        <v>4.9753999999999996</v>
      </c>
      <c r="I284" s="20">
        <v>1224653.6399999999</v>
      </c>
      <c r="J284" s="97">
        <f t="shared" si="10"/>
        <v>246141.74538730553</v>
      </c>
      <c r="K284" s="93">
        <v>0</v>
      </c>
      <c r="L284" s="19">
        <f t="shared" si="9"/>
        <v>0</v>
      </c>
    </row>
    <row r="285" spans="2:12" s="11" customFormat="1" ht="49.5" x14ac:dyDescent="0.25">
      <c r="B285" s="16">
        <v>277</v>
      </c>
      <c r="C285" s="17" t="s">
        <v>906</v>
      </c>
      <c r="D285" s="18" t="s">
        <v>907</v>
      </c>
      <c r="E285" s="18" t="s">
        <v>692</v>
      </c>
      <c r="F285" s="9">
        <v>375</v>
      </c>
      <c r="G285" s="84">
        <v>45622</v>
      </c>
      <c r="H285" s="57">
        <v>4.9753999999999996</v>
      </c>
      <c r="I285" s="20">
        <v>1653368.15</v>
      </c>
      <c r="J285" s="97">
        <f t="shared" si="10"/>
        <v>332308.58825421071</v>
      </c>
      <c r="K285" s="93">
        <v>0</v>
      </c>
      <c r="L285" s="19">
        <f t="shared" si="9"/>
        <v>0</v>
      </c>
    </row>
    <row r="286" spans="2:12" s="11" customFormat="1" ht="33" x14ac:dyDescent="0.25">
      <c r="B286" s="16">
        <v>278</v>
      </c>
      <c r="C286" s="17" t="s">
        <v>2854</v>
      </c>
      <c r="D286" s="18" t="s">
        <v>908</v>
      </c>
      <c r="E286" s="18" t="s">
        <v>719</v>
      </c>
      <c r="F286" s="9">
        <v>376</v>
      </c>
      <c r="G286" s="84">
        <v>45622</v>
      </c>
      <c r="H286" s="57">
        <v>4.9753999999999996</v>
      </c>
      <c r="I286" s="20">
        <v>2890066.33</v>
      </c>
      <c r="J286" s="97">
        <f t="shared" si="10"/>
        <v>580871.15206817549</v>
      </c>
      <c r="K286" s="93">
        <v>0</v>
      </c>
      <c r="L286" s="19">
        <f t="shared" si="9"/>
        <v>0</v>
      </c>
    </row>
    <row r="287" spans="2:12" s="11" customFormat="1" ht="66" x14ac:dyDescent="0.25">
      <c r="B287" s="16">
        <v>279</v>
      </c>
      <c r="C287" s="17" t="s">
        <v>909</v>
      </c>
      <c r="D287" s="18" t="s">
        <v>910</v>
      </c>
      <c r="E287" s="18" t="s">
        <v>591</v>
      </c>
      <c r="F287" s="9">
        <v>377</v>
      </c>
      <c r="G287" s="84">
        <v>45622</v>
      </c>
      <c r="H287" s="57">
        <v>4.9753999999999996</v>
      </c>
      <c r="I287" s="20">
        <v>1289787.3799999999</v>
      </c>
      <c r="J287" s="97">
        <f t="shared" si="10"/>
        <v>259232.901877236</v>
      </c>
      <c r="K287" s="93">
        <v>0</v>
      </c>
      <c r="L287" s="19">
        <f t="shared" si="9"/>
        <v>0</v>
      </c>
    </row>
    <row r="288" spans="2:12" s="11" customFormat="1" ht="33" x14ac:dyDescent="0.25">
      <c r="B288" s="16">
        <v>280</v>
      </c>
      <c r="C288" s="17" t="s">
        <v>911</v>
      </c>
      <c r="D288" s="18" t="s">
        <v>912</v>
      </c>
      <c r="E288" s="18" t="s">
        <v>620</v>
      </c>
      <c r="F288" s="9">
        <v>378</v>
      </c>
      <c r="G288" s="84">
        <v>45622</v>
      </c>
      <c r="H288" s="57">
        <v>4.9753999999999996</v>
      </c>
      <c r="I288" s="20">
        <v>843321.54</v>
      </c>
      <c r="J288" s="97">
        <f t="shared" si="10"/>
        <v>169498.23933754073</v>
      </c>
      <c r="K288" s="93">
        <v>0</v>
      </c>
      <c r="L288" s="19">
        <f t="shared" si="9"/>
        <v>0</v>
      </c>
    </row>
    <row r="289" spans="2:12" s="11" customFormat="1" ht="33" x14ac:dyDescent="0.25">
      <c r="B289" s="16">
        <v>281</v>
      </c>
      <c r="C289" s="17" t="s">
        <v>2855</v>
      </c>
      <c r="D289" s="18" t="s">
        <v>913</v>
      </c>
      <c r="E289" s="18" t="s">
        <v>457</v>
      </c>
      <c r="F289" s="9">
        <v>379</v>
      </c>
      <c r="G289" s="84">
        <v>45622</v>
      </c>
      <c r="H289" s="57">
        <v>4.9753999999999996</v>
      </c>
      <c r="I289" s="20">
        <v>925367.4</v>
      </c>
      <c r="J289" s="97">
        <f t="shared" si="10"/>
        <v>185988.54363468266</v>
      </c>
      <c r="K289" s="93">
        <v>0</v>
      </c>
      <c r="L289" s="19">
        <f t="shared" si="9"/>
        <v>0</v>
      </c>
    </row>
    <row r="290" spans="2:12" s="11" customFormat="1" ht="49.5" x14ac:dyDescent="0.25">
      <c r="B290" s="16">
        <v>282</v>
      </c>
      <c r="C290" s="17" t="s">
        <v>2856</v>
      </c>
      <c r="D290" s="18" t="s">
        <v>914</v>
      </c>
      <c r="E290" s="18" t="s">
        <v>441</v>
      </c>
      <c r="F290" s="9">
        <v>380</v>
      </c>
      <c r="G290" s="84">
        <v>45622</v>
      </c>
      <c r="H290" s="57">
        <v>4.9753999999999996</v>
      </c>
      <c r="I290" s="20">
        <v>1746061.58</v>
      </c>
      <c r="J290" s="97">
        <f t="shared" si="10"/>
        <v>350938.93556296983</v>
      </c>
      <c r="K290" s="93">
        <v>0</v>
      </c>
      <c r="L290" s="19">
        <f t="shared" si="9"/>
        <v>0</v>
      </c>
    </row>
    <row r="291" spans="2:12" s="11" customFormat="1" ht="49.5" x14ac:dyDescent="0.25">
      <c r="B291" s="16">
        <v>283</v>
      </c>
      <c r="C291" s="17" t="s">
        <v>2857</v>
      </c>
      <c r="D291" s="18" t="s">
        <v>915</v>
      </c>
      <c r="E291" s="18" t="s">
        <v>431</v>
      </c>
      <c r="F291" s="9">
        <v>381</v>
      </c>
      <c r="G291" s="84">
        <v>45622</v>
      </c>
      <c r="H291" s="57">
        <v>4.9753999999999996</v>
      </c>
      <c r="I291" s="20">
        <v>1265459.7</v>
      </c>
      <c r="J291" s="97">
        <f t="shared" si="10"/>
        <v>254343.30908067693</v>
      </c>
      <c r="K291" s="93">
        <v>0</v>
      </c>
      <c r="L291" s="19">
        <f t="shared" si="9"/>
        <v>0</v>
      </c>
    </row>
    <row r="292" spans="2:12" s="11" customFormat="1" ht="33" x14ac:dyDescent="0.25">
      <c r="B292" s="16">
        <v>284</v>
      </c>
      <c r="C292" s="17" t="s">
        <v>916</v>
      </c>
      <c r="D292" s="18" t="s">
        <v>917</v>
      </c>
      <c r="E292" s="18" t="s">
        <v>431</v>
      </c>
      <c r="F292" s="9">
        <v>382</v>
      </c>
      <c r="G292" s="84">
        <v>45622</v>
      </c>
      <c r="H292" s="57">
        <v>4.9753999999999996</v>
      </c>
      <c r="I292" s="20">
        <v>2149452.9700000002</v>
      </c>
      <c r="J292" s="97">
        <f t="shared" si="10"/>
        <v>432016.11327732453</v>
      </c>
      <c r="K292" s="93">
        <v>0</v>
      </c>
      <c r="L292" s="19">
        <f t="shared" si="9"/>
        <v>0</v>
      </c>
    </row>
    <row r="293" spans="2:12" s="11" customFormat="1" ht="49.5" x14ac:dyDescent="0.25">
      <c r="B293" s="16">
        <v>285</v>
      </c>
      <c r="C293" s="17" t="s">
        <v>2858</v>
      </c>
      <c r="D293" s="18" t="s">
        <v>918</v>
      </c>
      <c r="E293" s="18" t="s">
        <v>610</v>
      </c>
      <c r="F293" s="9">
        <v>383</v>
      </c>
      <c r="G293" s="84">
        <v>45622</v>
      </c>
      <c r="H293" s="57">
        <v>4.9753999999999996</v>
      </c>
      <c r="I293" s="20">
        <v>2456004.4900000002</v>
      </c>
      <c r="J293" s="97">
        <f t="shared" si="10"/>
        <v>493629.5554126302</v>
      </c>
      <c r="K293" s="93">
        <v>0</v>
      </c>
      <c r="L293" s="19">
        <f t="shared" si="9"/>
        <v>0</v>
      </c>
    </row>
    <row r="294" spans="2:12" s="11" customFormat="1" x14ac:dyDescent="0.25">
      <c r="B294" s="16">
        <v>286</v>
      </c>
      <c r="C294" s="17" t="s">
        <v>919</v>
      </c>
      <c r="D294" s="18" t="s">
        <v>920</v>
      </c>
      <c r="E294" s="18" t="s">
        <v>635</v>
      </c>
      <c r="F294" s="9">
        <v>384</v>
      </c>
      <c r="G294" s="84">
        <v>45622</v>
      </c>
      <c r="H294" s="57">
        <v>4.9753999999999996</v>
      </c>
      <c r="I294" s="20">
        <v>26032289.399999999</v>
      </c>
      <c r="J294" s="97">
        <f t="shared" si="10"/>
        <v>5232200.305503075</v>
      </c>
      <c r="K294" s="93">
        <v>0</v>
      </c>
      <c r="L294" s="19">
        <f t="shared" si="9"/>
        <v>0</v>
      </c>
    </row>
    <row r="295" spans="2:12" s="11" customFormat="1" ht="82.5" x14ac:dyDescent="0.25">
      <c r="B295" s="16">
        <v>287</v>
      </c>
      <c r="C295" s="17" t="s">
        <v>2859</v>
      </c>
      <c r="D295" s="18" t="s">
        <v>921</v>
      </c>
      <c r="E295" s="18" t="s">
        <v>395</v>
      </c>
      <c r="F295" s="9">
        <v>385</v>
      </c>
      <c r="G295" s="84">
        <v>45622</v>
      </c>
      <c r="H295" s="57">
        <v>4.9753999999999996</v>
      </c>
      <c r="I295" s="20">
        <v>1171984.43</v>
      </c>
      <c r="J295" s="97">
        <f t="shared" si="10"/>
        <v>235555.8206375367</v>
      </c>
      <c r="K295" s="93">
        <v>0</v>
      </c>
      <c r="L295" s="19">
        <f t="shared" ref="L295:L358" si="11">K295/H295</f>
        <v>0</v>
      </c>
    </row>
    <row r="296" spans="2:12" s="11" customFormat="1" ht="82.5" x14ac:dyDescent="0.25">
      <c r="B296" s="16">
        <v>288</v>
      </c>
      <c r="C296" s="17" t="s">
        <v>922</v>
      </c>
      <c r="D296" s="18" t="s">
        <v>923</v>
      </c>
      <c r="E296" s="18" t="s">
        <v>651</v>
      </c>
      <c r="F296" s="9">
        <v>386</v>
      </c>
      <c r="G296" s="84">
        <v>45622</v>
      </c>
      <c r="H296" s="57">
        <v>4.9753999999999996</v>
      </c>
      <c r="I296" s="20">
        <v>1467718.64</v>
      </c>
      <c r="J296" s="97">
        <f t="shared" si="10"/>
        <v>294995.10391124332</v>
      </c>
      <c r="K296" s="93">
        <v>0</v>
      </c>
      <c r="L296" s="19">
        <f t="shared" si="11"/>
        <v>0</v>
      </c>
    </row>
    <row r="297" spans="2:12" s="11" customFormat="1" ht="33" x14ac:dyDescent="0.25">
      <c r="B297" s="16">
        <v>289</v>
      </c>
      <c r="C297" s="17" t="s">
        <v>2860</v>
      </c>
      <c r="D297" s="18" t="s">
        <v>924</v>
      </c>
      <c r="E297" s="18" t="s">
        <v>422</v>
      </c>
      <c r="F297" s="9">
        <v>387</v>
      </c>
      <c r="G297" s="84">
        <v>45622</v>
      </c>
      <c r="H297" s="57">
        <v>4.9753999999999996</v>
      </c>
      <c r="I297" s="20">
        <v>2578849</v>
      </c>
      <c r="J297" s="97">
        <f t="shared" si="10"/>
        <v>518319.93407565227</v>
      </c>
      <c r="K297" s="93">
        <v>0</v>
      </c>
      <c r="L297" s="19">
        <f t="shared" si="11"/>
        <v>0</v>
      </c>
    </row>
    <row r="298" spans="2:12" s="11" customFormat="1" ht="33" x14ac:dyDescent="0.25">
      <c r="B298" s="16">
        <v>290</v>
      </c>
      <c r="C298" s="17" t="s">
        <v>925</v>
      </c>
      <c r="D298" s="18" t="s">
        <v>926</v>
      </c>
      <c r="E298" s="18" t="s">
        <v>422</v>
      </c>
      <c r="F298" s="9">
        <v>388</v>
      </c>
      <c r="G298" s="84">
        <v>45622</v>
      </c>
      <c r="H298" s="57">
        <v>4.9753999999999996</v>
      </c>
      <c r="I298" s="20">
        <v>2578849</v>
      </c>
      <c r="J298" s="97">
        <f t="shared" si="10"/>
        <v>518319.93407565227</v>
      </c>
      <c r="K298" s="93">
        <v>0</v>
      </c>
      <c r="L298" s="19">
        <f t="shared" si="11"/>
        <v>0</v>
      </c>
    </row>
    <row r="299" spans="2:12" s="11" customFormat="1" ht="49.5" x14ac:dyDescent="0.25">
      <c r="B299" s="16">
        <v>291</v>
      </c>
      <c r="C299" s="17" t="s">
        <v>927</v>
      </c>
      <c r="D299" s="18" t="s">
        <v>928</v>
      </c>
      <c r="E299" s="18" t="s">
        <v>378</v>
      </c>
      <c r="F299" s="9">
        <v>389</v>
      </c>
      <c r="G299" s="84">
        <v>45622</v>
      </c>
      <c r="H299" s="57">
        <v>4.9753999999999996</v>
      </c>
      <c r="I299" s="20">
        <v>13025402.720000001</v>
      </c>
      <c r="J299" s="97">
        <f t="shared" si="10"/>
        <v>2617960.9116854928</v>
      </c>
      <c r="K299" s="93">
        <v>0</v>
      </c>
      <c r="L299" s="19">
        <f t="shared" si="11"/>
        <v>0</v>
      </c>
    </row>
    <row r="300" spans="2:12" s="11" customFormat="1" ht="33" x14ac:dyDescent="0.25">
      <c r="B300" s="16">
        <v>292</v>
      </c>
      <c r="C300" s="17" t="s">
        <v>2861</v>
      </c>
      <c r="D300" s="18" t="s">
        <v>929</v>
      </c>
      <c r="E300" s="18" t="s">
        <v>426</v>
      </c>
      <c r="F300" s="9">
        <v>390</v>
      </c>
      <c r="G300" s="84">
        <v>45622</v>
      </c>
      <c r="H300" s="57">
        <v>4.9753999999999996</v>
      </c>
      <c r="I300" s="20">
        <v>1133424.96</v>
      </c>
      <c r="J300" s="97">
        <f t="shared" si="10"/>
        <v>227805.79651887287</v>
      </c>
      <c r="K300" s="93">
        <v>0</v>
      </c>
      <c r="L300" s="19">
        <f t="shared" si="11"/>
        <v>0</v>
      </c>
    </row>
    <row r="301" spans="2:12" s="11" customFormat="1" ht="33" x14ac:dyDescent="0.25">
      <c r="B301" s="16">
        <v>293</v>
      </c>
      <c r="C301" s="17" t="s">
        <v>2862</v>
      </c>
      <c r="D301" s="18" t="s">
        <v>930</v>
      </c>
      <c r="E301" s="18" t="s">
        <v>408</v>
      </c>
      <c r="F301" s="9">
        <v>391</v>
      </c>
      <c r="G301" s="84">
        <v>45622</v>
      </c>
      <c r="H301" s="57">
        <v>4.9753999999999996</v>
      </c>
      <c r="I301" s="20">
        <v>1105926.73</v>
      </c>
      <c r="J301" s="97">
        <f t="shared" si="10"/>
        <v>222278.95847570046</v>
      </c>
      <c r="K301" s="93">
        <v>0</v>
      </c>
      <c r="L301" s="19">
        <f t="shared" si="11"/>
        <v>0</v>
      </c>
    </row>
    <row r="302" spans="2:12" s="11" customFormat="1" ht="66" x14ac:dyDescent="0.25">
      <c r="B302" s="16">
        <v>294</v>
      </c>
      <c r="C302" s="17" t="s">
        <v>2863</v>
      </c>
      <c r="D302" s="18" t="s">
        <v>931</v>
      </c>
      <c r="E302" s="18" t="s">
        <v>408</v>
      </c>
      <c r="F302" s="9">
        <v>393</v>
      </c>
      <c r="G302" s="84">
        <v>45622</v>
      </c>
      <c r="H302" s="57">
        <v>4.9753999999999996</v>
      </c>
      <c r="I302" s="20">
        <v>2276778.9</v>
      </c>
      <c r="J302" s="97">
        <f t="shared" si="10"/>
        <v>457607.2074607067</v>
      </c>
      <c r="K302" s="93">
        <v>0</v>
      </c>
      <c r="L302" s="19">
        <f t="shared" si="11"/>
        <v>0</v>
      </c>
    </row>
    <row r="303" spans="2:12" s="11" customFormat="1" ht="66" x14ac:dyDescent="0.25">
      <c r="B303" s="16">
        <v>295</v>
      </c>
      <c r="C303" s="17" t="s">
        <v>932</v>
      </c>
      <c r="D303" s="18" t="s">
        <v>933</v>
      </c>
      <c r="E303" s="18" t="s">
        <v>408</v>
      </c>
      <c r="F303" s="9">
        <v>394</v>
      </c>
      <c r="G303" s="84">
        <v>45622</v>
      </c>
      <c r="H303" s="57">
        <v>4.9753999999999996</v>
      </c>
      <c r="I303" s="20">
        <v>2564823.71</v>
      </c>
      <c r="J303" s="97">
        <f t="shared" si="10"/>
        <v>515501.00695421477</v>
      </c>
      <c r="K303" s="93">
        <v>0</v>
      </c>
      <c r="L303" s="19">
        <f t="shared" si="11"/>
        <v>0</v>
      </c>
    </row>
    <row r="304" spans="2:12" s="11" customFormat="1" ht="66" x14ac:dyDescent="0.25">
      <c r="B304" s="16">
        <v>296</v>
      </c>
      <c r="C304" s="17" t="s">
        <v>934</v>
      </c>
      <c r="D304" s="18" t="s">
        <v>935</v>
      </c>
      <c r="E304" s="18" t="s">
        <v>403</v>
      </c>
      <c r="F304" s="9">
        <v>395</v>
      </c>
      <c r="G304" s="84">
        <v>45622</v>
      </c>
      <c r="H304" s="57">
        <v>4.9753999999999996</v>
      </c>
      <c r="I304" s="20">
        <v>1832235.87</v>
      </c>
      <c r="J304" s="97">
        <f t="shared" si="10"/>
        <v>368259.00832093909</v>
      </c>
      <c r="K304" s="93">
        <v>0</v>
      </c>
      <c r="L304" s="19">
        <f t="shared" si="11"/>
        <v>0</v>
      </c>
    </row>
    <row r="305" spans="2:12" s="11" customFormat="1" ht="33" x14ac:dyDescent="0.25">
      <c r="B305" s="16">
        <v>297</v>
      </c>
      <c r="C305" s="17" t="s">
        <v>2864</v>
      </c>
      <c r="D305" s="18" t="s">
        <v>936</v>
      </c>
      <c r="E305" s="18" t="s">
        <v>464</v>
      </c>
      <c r="F305" s="9">
        <v>396</v>
      </c>
      <c r="G305" s="84">
        <v>45622</v>
      </c>
      <c r="H305" s="57">
        <v>4.9753999999999996</v>
      </c>
      <c r="I305" s="20">
        <v>1153416.6299999999</v>
      </c>
      <c r="J305" s="97">
        <f t="shared" si="10"/>
        <v>231823.89958596294</v>
      </c>
      <c r="K305" s="93">
        <v>0</v>
      </c>
      <c r="L305" s="19">
        <f t="shared" si="11"/>
        <v>0</v>
      </c>
    </row>
    <row r="306" spans="2:12" s="11" customFormat="1" ht="33" x14ac:dyDescent="0.25">
      <c r="B306" s="16">
        <v>298</v>
      </c>
      <c r="C306" s="17" t="s">
        <v>2865</v>
      </c>
      <c r="D306" s="18" t="s">
        <v>643</v>
      </c>
      <c r="E306" s="18" t="s">
        <v>494</v>
      </c>
      <c r="F306" s="9">
        <v>397</v>
      </c>
      <c r="G306" s="84">
        <v>45622</v>
      </c>
      <c r="H306" s="57">
        <v>4.9753999999999996</v>
      </c>
      <c r="I306" s="20">
        <v>1616873.95</v>
      </c>
      <c r="J306" s="97">
        <f t="shared" si="10"/>
        <v>324973.66040921333</v>
      </c>
      <c r="K306" s="93">
        <v>0</v>
      </c>
      <c r="L306" s="19">
        <f t="shared" si="11"/>
        <v>0</v>
      </c>
    </row>
    <row r="307" spans="2:12" s="11" customFormat="1" ht="49.5" x14ac:dyDescent="0.25">
      <c r="B307" s="16">
        <v>299</v>
      </c>
      <c r="C307" s="17" t="s">
        <v>937</v>
      </c>
      <c r="D307" s="18" t="s">
        <v>938</v>
      </c>
      <c r="E307" s="18" t="s">
        <v>494</v>
      </c>
      <c r="F307" s="9">
        <v>398</v>
      </c>
      <c r="G307" s="84">
        <v>45622</v>
      </c>
      <c r="H307" s="57">
        <v>4.9753999999999996</v>
      </c>
      <c r="I307" s="20">
        <v>1011227.32</v>
      </c>
      <c r="J307" s="97">
        <f t="shared" si="10"/>
        <v>203245.43152309363</v>
      </c>
      <c r="K307" s="93">
        <v>0</v>
      </c>
      <c r="L307" s="19">
        <f t="shared" si="11"/>
        <v>0</v>
      </c>
    </row>
    <row r="308" spans="2:12" s="11" customFormat="1" ht="49.5" x14ac:dyDescent="0.25">
      <c r="B308" s="16">
        <v>300</v>
      </c>
      <c r="C308" s="17" t="s">
        <v>939</v>
      </c>
      <c r="D308" s="18" t="s">
        <v>940</v>
      </c>
      <c r="E308" s="18" t="s">
        <v>472</v>
      </c>
      <c r="F308" s="9">
        <v>399</v>
      </c>
      <c r="G308" s="84">
        <v>45622</v>
      </c>
      <c r="H308" s="57">
        <v>4.9753999999999996</v>
      </c>
      <c r="I308" s="20">
        <v>1330654.55</v>
      </c>
      <c r="J308" s="97">
        <f t="shared" si="10"/>
        <v>267446.74800016085</v>
      </c>
      <c r="K308" s="93">
        <v>0</v>
      </c>
      <c r="L308" s="19">
        <f t="shared" si="11"/>
        <v>0</v>
      </c>
    </row>
    <row r="309" spans="2:12" s="11" customFormat="1" ht="49.5" x14ac:dyDescent="0.25">
      <c r="B309" s="16">
        <v>301</v>
      </c>
      <c r="C309" s="17" t="s">
        <v>941</v>
      </c>
      <c r="D309" s="18" t="s">
        <v>942</v>
      </c>
      <c r="E309" s="18" t="s">
        <v>546</v>
      </c>
      <c r="F309" s="9">
        <v>400</v>
      </c>
      <c r="G309" s="84">
        <v>45622</v>
      </c>
      <c r="H309" s="57">
        <v>4.9753999999999996</v>
      </c>
      <c r="I309" s="20">
        <v>1179172.5900000001</v>
      </c>
      <c r="J309" s="97">
        <f t="shared" si="10"/>
        <v>237000.56075893398</v>
      </c>
      <c r="K309" s="93">
        <v>0</v>
      </c>
      <c r="L309" s="19">
        <f t="shared" si="11"/>
        <v>0</v>
      </c>
    </row>
    <row r="310" spans="2:12" s="11" customFormat="1" ht="66" x14ac:dyDescent="0.25">
      <c r="B310" s="16">
        <v>302</v>
      </c>
      <c r="C310" s="17" t="s">
        <v>943</v>
      </c>
      <c r="D310" s="18" t="s">
        <v>944</v>
      </c>
      <c r="E310" s="18" t="s">
        <v>692</v>
      </c>
      <c r="F310" s="9">
        <v>401</v>
      </c>
      <c r="G310" s="84">
        <v>45622</v>
      </c>
      <c r="H310" s="57">
        <v>4.9753999999999996</v>
      </c>
      <c r="I310" s="20">
        <v>703493.1</v>
      </c>
      <c r="J310" s="97">
        <f t="shared" si="10"/>
        <v>141394.27985689594</v>
      </c>
      <c r="K310" s="93">
        <v>0</v>
      </c>
      <c r="L310" s="19">
        <f t="shared" si="11"/>
        <v>0</v>
      </c>
    </row>
    <row r="311" spans="2:12" s="11" customFormat="1" ht="49.5" x14ac:dyDescent="0.25">
      <c r="B311" s="16">
        <v>303</v>
      </c>
      <c r="C311" s="17" t="s">
        <v>945</v>
      </c>
      <c r="D311" s="18" t="s">
        <v>946</v>
      </c>
      <c r="E311" s="18" t="s">
        <v>689</v>
      </c>
      <c r="F311" s="9">
        <v>402</v>
      </c>
      <c r="G311" s="84">
        <v>45622</v>
      </c>
      <c r="H311" s="57">
        <v>4.9753999999999996</v>
      </c>
      <c r="I311" s="20">
        <v>1969760.26</v>
      </c>
      <c r="J311" s="97">
        <f t="shared" si="10"/>
        <v>395899.87940668088</v>
      </c>
      <c r="K311" s="93">
        <v>0</v>
      </c>
      <c r="L311" s="19">
        <f t="shared" si="11"/>
        <v>0</v>
      </c>
    </row>
    <row r="312" spans="2:12" s="11" customFormat="1" ht="49.5" x14ac:dyDescent="0.25">
      <c r="B312" s="16">
        <v>304</v>
      </c>
      <c r="C312" s="17" t="s">
        <v>2866</v>
      </c>
      <c r="D312" s="18" t="s">
        <v>947</v>
      </c>
      <c r="E312" s="18" t="s">
        <v>464</v>
      </c>
      <c r="F312" s="9">
        <v>403</v>
      </c>
      <c r="G312" s="84">
        <v>45622</v>
      </c>
      <c r="H312" s="57">
        <v>4.9753999999999996</v>
      </c>
      <c r="I312" s="20">
        <v>400537.11</v>
      </c>
      <c r="J312" s="97">
        <f t="shared" si="10"/>
        <v>80503.499216143435</v>
      </c>
      <c r="K312" s="93">
        <v>0</v>
      </c>
      <c r="L312" s="19">
        <f t="shared" si="11"/>
        <v>0</v>
      </c>
    </row>
    <row r="313" spans="2:12" s="11" customFormat="1" ht="33" x14ac:dyDescent="0.25">
      <c r="B313" s="16">
        <v>305</v>
      </c>
      <c r="C313" s="17" t="s">
        <v>2867</v>
      </c>
      <c r="D313" s="18" t="s">
        <v>948</v>
      </c>
      <c r="E313" s="18" t="s">
        <v>368</v>
      </c>
      <c r="F313" s="9">
        <v>404</v>
      </c>
      <c r="G313" s="84">
        <v>45622</v>
      </c>
      <c r="H313" s="57">
        <v>4.9753999999999996</v>
      </c>
      <c r="I313" s="20">
        <v>2346088.21</v>
      </c>
      <c r="J313" s="97">
        <f t="shared" si="10"/>
        <v>471537.60702657077</v>
      </c>
      <c r="K313" s="93">
        <v>0</v>
      </c>
      <c r="L313" s="19">
        <f t="shared" si="11"/>
        <v>0</v>
      </c>
    </row>
    <row r="314" spans="2:12" s="11" customFormat="1" ht="49.5" x14ac:dyDescent="0.25">
      <c r="B314" s="16">
        <v>306</v>
      </c>
      <c r="C314" s="17" t="s">
        <v>949</v>
      </c>
      <c r="D314" s="18" t="s">
        <v>950</v>
      </c>
      <c r="E314" s="18" t="s">
        <v>464</v>
      </c>
      <c r="F314" s="9">
        <v>405</v>
      </c>
      <c r="G314" s="84">
        <v>45622</v>
      </c>
      <c r="H314" s="57">
        <v>4.9753999999999996</v>
      </c>
      <c r="I314" s="20">
        <v>3026786.07</v>
      </c>
      <c r="J314" s="97">
        <f t="shared" si="10"/>
        <v>608350.29746352055</v>
      </c>
      <c r="K314" s="93">
        <v>0</v>
      </c>
      <c r="L314" s="19">
        <f t="shared" si="11"/>
        <v>0</v>
      </c>
    </row>
    <row r="315" spans="2:12" s="11" customFormat="1" ht="49.5" x14ac:dyDescent="0.25">
      <c r="B315" s="16">
        <v>307</v>
      </c>
      <c r="C315" s="17" t="s">
        <v>951</v>
      </c>
      <c r="D315" s="18" t="s">
        <v>952</v>
      </c>
      <c r="E315" s="18" t="s">
        <v>702</v>
      </c>
      <c r="F315" s="9">
        <v>406</v>
      </c>
      <c r="G315" s="84">
        <v>45622</v>
      </c>
      <c r="H315" s="57">
        <v>4.9753999999999996</v>
      </c>
      <c r="I315" s="20">
        <v>2578135</v>
      </c>
      <c r="J315" s="97">
        <f t="shared" si="10"/>
        <v>518176.42802588741</v>
      </c>
      <c r="K315" s="93">
        <v>0</v>
      </c>
      <c r="L315" s="19">
        <f t="shared" si="11"/>
        <v>0</v>
      </c>
    </row>
    <row r="316" spans="2:12" s="11" customFormat="1" ht="33" x14ac:dyDescent="0.25">
      <c r="B316" s="16">
        <v>308</v>
      </c>
      <c r="C316" s="17" t="s">
        <v>2868</v>
      </c>
      <c r="D316" s="18" t="s">
        <v>953</v>
      </c>
      <c r="E316" s="18" t="s">
        <v>494</v>
      </c>
      <c r="F316" s="9">
        <v>407</v>
      </c>
      <c r="G316" s="84">
        <v>45622</v>
      </c>
      <c r="H316" s="57">
        <v>4.9753999999999996</v>
      </c>
      <c r="I316" s="20">
        <v>2556111.7400000002</v>
      </c>
      <c r="J316" s="97">
        <f t="shared" si="10"/>
        <v>513749.99799011141</v>
      </c>
      <c r="K316" s="93">
        <v>0</v>
      </c>
      <c r="L316" s="19">
        <f t="shared" si="11"/>
        <v>0</v>
      </c>
    </row>
    <row r="317" spans="2:12" s="11" customFormat="1" ht="49.5" x14ac:dyDescent="0.25">
      <c r="B317" s="16">
        <v>309</v>
      </c>
      <c r="C317" s="17" t="s">
        <v>954</v>
      </c>
      <c r="D317" s="18" t="s">
        <v>955</v>
      </c>
      <c r="E317" s="18" t="s">
        <v>494</v>
      </c>
      <c r="F317" s="9">
        <v>408</v>
      </c>
      <c r="G317" s="84">
        <v>45622</v>
      </c>
      <c r="H317" s="57">
        <v>4.9753999999999996</v>
      </c>
      <c r="I317" s="20">
        <v>1330855.8</v>
      </c>
      <c r="J317" s="97">
        <f t="shared" si="10"/>
        <v>267487.19700928574</v>
      </c>
      <c r="K317" s="93">
        <v>0</v>
      </c>
      <c r="L317" s="19">
        <f t="shared" si="11"/>
        <v>0</v>
      </c>
    </row>
    <row r="318" spans="2:12" s="11" customFormat="1" ht="49.5" x14ac:dyDescent="0.25">
      <c r="B318" s="16">
        <v>310</v>
      </c>
      <c r="C318" s="17" t="s">
        <v>956</v>
      </c>
      <c r="D318" s="18" t="s">
        <v>957</v>
      </c>
      <c r="E318" s="18" t="s">
        <v>408</v>
      </c>
      <c r="F318" s="9">
        <v>409</v>
      </c>
      <c r="G318" s="84">
        <v>45622</v>
      </c>
      <c r="H318" s="57">
        <v>4.9753999999999996</v>
      </c>
      <c r="I318" s="20">
        <v>1650068.28</v>
      </c>
      <c r="J318" s="97">
        <f t="shared" si="10"/>
        <v>331645.35112754756</v>
      </c>
      <c r="K318" s="93">
        <v>0</v>
      </c>
      <c r="L318" s="19">
        <f t="shared" si="11"/>
        <v>0</v>
      </c>
    </row>
    <row r="319" spans="2:12" s="11" customFormat="1" ht="49.5" x14ac:dyDescent="0.25">
      <c r="B319" s="16">
        <v>311</v>
      </c>
      <c r="C319" s="17" t="s">
        <v>2869</v>
      </c>
      <c r="D319" s="18" t="s">
        <v>958</v>
      </c>
      <c r="E319" s="18" t="s">
        <v>546</v>
      </c>
      <c r="F319" s="9">
        <v>410</v>
      </c>
      <c r="G319" s="84">
        <v>45622</v>
      </c>
      <c r="H319" s="57">
        <v>4.9753999999999996</v>
      </c>
      <c r="I319" s="20">
        <v>1023987.45</v>
      </c>
      <c r="J319" s="97">
        <f t="shared" si="10"/>
        <v>205810.07557181333</v>
      </c>
      <c r="K319" s="93">
        <v>0</v>
      </c>
      <c r="L319" s="19">
        <f t="shared" si="11"/>
        <v>0</v>
      </c>
    </row>
    <row r="320" spans="2:12" s="11" customFormat="1" ht="49.5" x14ac:dyDescent="0.25">
      <c r="B320" s="16">
        <v>312</v>
      </c>
      <c r="C320" s="17" t="s">
        <v>959</v>
      </c>
      <c r="D320" s="18" t="s">
        <v>960</v>
      </c>
      <c r="E320" s="18" t="s">
        <v>647</v>
      </c>
      <c r="F320" s="9">
        <v>411</v>
      </c>
      <c r="G320" s="84">
        <v>45622</v>
      </c>
      <c r="H320" s="57">
        <v>4.9753999999999996</v>
      </c>
      <c r="I320" s="20">
        <v>381517.85</v>
      </c>
      <c r="J320" s="97">
        <f t="shared" si="10"/>
        <v>76680.839731478874</v>
      </c>
      <c r="K320" s="93">
        <v>0</v>
      </c>
      <c r="L320" s="19">
        <f t="shared" si="11"/>
        <v>0</v>
      </c>
    </row>
    <row r="321" spans="2:12" s="11" customFormat="1" ht="49.5" x14ac:dyDescent="0.25">
      <c r="B321" s="16">
        <v>313</v>
      </c>
      <c r="C321" s="17" t="s">
        <v>961</v>
      </c>
      <c r="D321" s="18" t="s">
        <v>962</v>
      </c>
      <c r="E321" s="18" t="s">
        <v>719</v>
      </c>
      <c r="F321" s="9">
        <v>416</v>
      </c>
      <c r="G321" s="84">
        <v>45638</v>
      </c>
      <c r="H321" s="57">
        <v>4.9753999999999996</v>
      </c>
      <c r="I321" s="20">
        <v>907930.66</v>
      </c>
      <c r="J321" s="97">
        <f t="shared" si="10"/>
        <v>182483.95304900111</v>
      </c>
      <c r="K321" s="93">
        <v>0</v>
      </c>
      <c r="L321" s="19">
        <f t="shared" si="11"/>
        <v>0</v>
      </c>
    </row>
    <row r="322" spans="2:12" s="11" customFormat="1" ht="49.5" x14ac:dyDescent="0.25">
      <c r="B322" s="16">
        <v>314</v>
      </c>
      <c r="C322" s="17" t="s">
        <v>2773</v>
      </c>
      <c r="D322" s="18" t="s">
        <v>963</v>
      </c>
      <c r="E322" s="18" t="s">
        <v>640</v>
      </c>
      <c r="F322" s="9">
        <v>417</v>
      </c>
      <c r="G322" s="84">
        <v>45639</v>
      </c>
      <c r="H322" s="57">
        <v>4.9753999999999996</v>
      </c>
      <c r="I322" s="20">
        <v>537501.67000000004</v>
      </c>
      <c r="J322" s="97">
        <f t="shared" si="10"/>
        <v>108031.85070547093</v>
      </c>
      <c r="K322" s="93">
        <v>0</v>
      </c>
      <c r="L322" s="19">
        <f t="shared" si="11"/>
        <v>0</v>
      </c>
    </row>
    <row r="323" spans="2:12" s="11" customFormat="1" ht="33" x14ac:dyDescent="0.25">
      <c r="B323" s="16">
        <v>315</v>
      </c>
      <c r="C323" s="17" t="s">
        <v>2774</v>
      </c>
      <c r="D323" s="18" t="s">
        <v>964</v>
      </c>
      <c r="E323" s="18" t="s">
        <v>457</v>
      </c>
      <c r="F323" s="9">
        <v>418</v>
      </c>
      <c r="G323" s="84">
        <v>45639</v>
      </c>
      <c r="H323" s="57">
        <v>4.9753999999999996</v>
      </c>
      <c r="I323" s="20">
        <v>2455475.7200000002</v>
      </c>
      <c r="J323" s="97">
        <f t="shared" si="10"/>
        <v>493523.27853036951</v>
      </c>
      <c r="K323" s="93">
        <v>0</v>
      </c>
      <c r="L323" s="19">
        <f t="shared" si="11"/>
        <v>0</v>
      </c>
    </row>
    <row r="324" spans="2:12" s="11" customFormat="1" ht="49.5" x14ac:dyDescent="0.25">
      <c r="B324" s="16">
        <v>316</v>
      </c>
      <c r="C324" s="17" t="s">
        <v>2775</v>
      </c>
      <c r="D324" s="18" t="s">
        <v>964</v>
      </c>
      <c r="E324" s="18" t="s">
        <v>457</v>
      </c>
      <c r="F324" s="9">
        <v>419</v>
      </c>
      <c r="G324" s="84">
        <v>45639</v>
      </c>
      <c r="H324" s="57">
        <v>4.9753999999999996</v>
      </c>
      <c r="I324" s="20">
        <v>2456004.4900000002</v>
      </c>
      <c r="J324" s="97">
        <f t="shared" si="10"/>
        <v>493629.5554126302</v>
      </c>
      <c r="K324" s="93">
        <v>0</v>
      </c>
      <c r="L324" s="19">
        <f t="shared" si="11"/>
        <v>0</v>
      </c>
    </row>
    <row r="325" spans="2:12" s="11" customFormat="1" ht="49.5" x14ac:dyDescent="0.25">
      <c r="B325" s="16">
        <v>317</v>
      </c>
      <c r="C325" s="17" t="s">
        <v>2776</v>
      </c>
      <c r="D325" s="18" t="s">
        <v>965</v>
      </c>
      <c r="E325" s="18" t="s">
        <v>741</v>
      </c>
      <c r="F325" s="9">
        <v>420</v>
      </c>
      <c r="G325" s="84">
        <v>45639</v>
      </c>
      <c r="H325" s="57">
        <v>4.9753999999999996</v>
      </c>
      <c r="I325" s="20">
        <v>1011227.32</v>
      </c>
      <c r="J325" s="97">
        <f t="shared" si="10"/>
        <v>203245.43152309363</v>
      </c>
      <c r="K325" s="93">
        <v>0</v>
      </c>
      <c r="L325" s="19">
        <f t="shared" si="11"/>
        <v>0</v>
      </c>
    </row>
    <row r="326" spans="2:12" s="11" customFormat="1" ht="66" x14ac:dyDescent="0.25">
      <c r="B326" s="16">
        <v>318</v>
      </c>
      <c r="C326" s="17" t="s">
        <v>2777</v>
      </c>
      <c r="D326" s="18" t="s">
        <v>966</v>
      </c>
      <c r="E326" s="18" t="s">
        <v>519</v>
      </c>
      <c r="F326" s="9">
        <v>421</v>
      </c>
      <c r="G326" s="84">
        <v>45639</v>
      </c>
      <c r="H326" s="57">
        <v>4.9753999999999996</v>
      </c>
      <c r="I326" s="20">
        <v>909545.7</v>
      </c>
      <c r="J326" s="97">
        <f t="shared" si="10"/>
        <v>182808.55810588095</v>
      </c>
      <c r="K326" s="93">
        <v>0</v>
      </c>
      <c r="L326" s="19">
        <f t="shared" si="11"/>
        <v>0</v>
      </c>
    </row>
    <row r="327" spans="2:12" s="11" customFormat="1" ht="49.5" x14ac:dyDescent="0.25">
      <c r="B327" s="16">
        <v>319</v>
      </c>
      <c r="C327" s="17" t="s">
        <v>2778</v>
      </c>
      <c r="D327" s="18" t="s">
        <v>967</v>
      </c>
      <c r="E327" s="18" t="s">
        <v>422</v>
      </c>
      <c r="F327" s="9">
        <v>422</v>
      </c>
      <c r="G327" s="84">
        <v>45639</v>
      </c>
      <c r="H327" s="57">
        <v>4.9753999999999996</v>
      </c>
      <c r="I327" s="20">
        <v>1020772.1</v>
      </c>
      <c r="J327" s="97">
        <f t="shared" si="10"/>
        <v>205163.82602403828</v>
      </c>
      <c r="K327" s="93">
        <v>0</v>
      </c>
      <c r="L327" s="19">
        <f t="shared" si="11"/>
        <v>0</v>
      </c>
    </row>
    <row r="328" spans="2:12" s="11" customFormat="1" ht="49.5" x14ac:dyDescent="0.25">
      <c r="B328" s="16">
        <v>320</v>
      </c>
      <c r="C328" s="17" t="s">
        <v>2779</v>
      </c>
      <c r="D328" s="18" t="s">
        <v>968</v>
      </c>
      <c r="E328" s="18" t="s">
        <v>519</v>
      </c>
      <c r="F328" s="9">
        <v>423</v>
      </c>
      <c r="G328" s="84">
        <v>45639</v>
      </c>
      <c r="H328" s="57">
        <v>4.9753999999999996</v>
      </c>
      <c r="I328" s="20">
        <v>744981.41</v>
      </c>
      <c r="J328" s="97">
        <f t="shared" si="10"/>
        <v>149732.96820356156</v>
      </c>
      <c r="K328" s="93">
        <v>0</v>
      </c>
      <c r="L328" s="19">
        <f t="shared" si="11"/>
        <v>0</v>
      </c>
    </row>
    <row r="329" spans="2:12" s="11" customFormat="1" ht="66" x14ac:dyDescent="0.25">
      <c r="B329" s="16">
        <v>321</v>
      </c>
      <c r="C329" s="17" t="s">
        <v>969</v>
      </c>
      <c r="D329" s="18" t="s">
        <v>970</v>
      </c>
      <c r="E329" s="18" t="s">
        <v>692</v>
      </c>
      <c r="F329" s="9">
        <v>424</v>
      </c>
      <c r="G329" s="84">
        <v>45639</v>
      </c>
      <c r="H329" s="57">
        <v>4.9753999999999996</v>
      </c>
      <c r="I329" s="20">
        <v>926089.28</v>
      </c>
      <c r="J329" s="97">
        <f t="shared" si="10"/>
        <v>186133.63347670541</v>
      </c>
      <c r="K329" s="93">
        <v>0</v>
      </c>
      <c r="L329" s="19">
        <f t="shared" si="11"/>
        <v>0</v>
      </c>
    </row>
    <row r="330" spans="2:12" s="11" customFormat="1" ht="49.5" x14ac:dyDescent="0.25">
      <c r="B330" s="16">
        <v>322</v>
      </c>
      <c r="C330" s="17" t="s">
        <v>971</v>
      </c>
      <c r="D330" s="18" t="s">
        <v>972</v>
      </c>
      <c r="E330" s="18" t="s">
        <v>368</v>
      </c>
      <c r="F330" s="9">
        <v>425</v>
      </c>
      <c r="G330" s="84">
        <v>45639</v>
      </c>
      <c r="H330" s="57">
        <v>4.9753999999999996</v>
      </c>
      <c r="I330" s="20">
        <v>1294311.44</v>
      </c>
      <c r="J330" s="97">
        <f t="shared" si="10"/>
        <v>260142.18756280903</v>
      </c>
      <c r="K330" s="93">
        <v>0</v>
      </c>
      <c r="L330" s="19">
        <f t="shared" si="11"/>
        <v>0</v>
      </c>
    </row>
    <row r="331" spans="2:12" s="11" customFormat="1" ht="33" x14ac:dyDescent="0.25">
      <c r="B331" s="16">
        <v>323</v>
      </c>
      <c r="C331" s="17" t="s">
        <v>973</v>
      </c>
      <c r="D331" s="18" t="s">
        <v>974</v>
      </c>
      <c r="E331" s="18" t="s">
        <v>368</v>
      </c>
      <c r="F331" s="9">
        <v>426</v>
      </c>
      <c r="G331" s="84">
        <v>45639</v>
      </c>
      <c r="H331" s="57">
        <v>4.9753999999999996</v>
      </c>
      <c r="I331" s="20">
        <v>2185554.25</v>
      </c>
      <c r="J331" s="97">
        <f t="shared" ref="J331:J394" si="12">I331/H331</f>
        <v>439272.06857740087</v>
      </c>
      <c r="K331" s="93">
        <v>0</v>
      </c>
      <c r="L331" s="19">
        <f t="shared" si="11"/>
        <v>0</v>
      </c>
    </row>
    <row r="332" spans="2:12" s="11" customFormat="1" ht="33" x14ac:dyDescent="0.25">
      <c r="B332" s="16">
        <v>324</v>
      </c>
      <c r="C332" s="17" t="s">
        <v>2780</v>
      </c>
      <c r="D332" s="18" t="s">
        <v>975</v>
      </c>
      <c r="E332" s="18" t="s">
        <v>555</v>
      </c>
      <c r="F332" s="9">
        <v>427</v>
      </c>
      <c r="G332" s="84">
        <v>45639</v>
      </c>
      <c r="H332" s="57">
        <v>4.9753999999999996</v>
      </c>
      <c r="I332" s="20">
        <v>1427846.41</v>
      </c>
      <c r="J332" s="97">
        <f t="shared" si="12"/>
        <v>286981.22964987741</v>
      </c>
      <c r="K332" s="93">
        <v>0</v>
      </c>
      <c r="L332" s="19">
        <f t="shared" si="11"/>
        <v>0</v>
      </c>
    </row>
    <row r="333" spans="2:12" s="11" customFormat="1" ht="66" x14ac:dyDescent="0.25">
      <c r="B333" s="16">
        <v>325</v>
      </c>
      <c r="C333" s="17" t="s">
        <v>2781</v>
      </c>
      <c r="D333" s="18" t="s">
        <v>976</v>
      </c>
      <c r="E333" s="18" t="s">
        <v>719</v>
      </c>
      <c r="F333" s="9">
        <v>428</v>
      </c>
      <c r="G333" s="84">
        <v>45639</v>
      </c>
      <c r="H333" s="57">
        <v>4.9753999999999996</v>
      </c>
      <c r="I333" s="20">
        <v>1015414.18</v>
      </c>
      <c r="J333" s="97">
        <f t="shared" si="12"/>
        <v>204086.94376331553</v>
      </c>
      <c r="K333" s="93">
        <v>0</v>
      </c>
      <c r="L333" s="19">
        <f t="shared" si="11"/>
        <v>0</v>
      </c>
    </row>
    <row r="334" spans="2:12" s="11" customFormat="1" ht="49.5" x14ac:dyDescent="0.25">
      <c r="B334" s="16">
        <v>326</v>
      </c>
      <c r="C334" s="17" t="s">
        <v>2782</v>
      </c>
      <c r="D334" s="18" t="s">
        <v>977</v>
      </c>
      <c r="E334" s="18" t="s">
        <v>519</v>
      </c>
      <c r="F334" s="9">
        <v>429</v>
      </c>
      <c r="G334" s="84">
        <v>45639</v>
      </c>
      <c r="H334" s="57">
        <v>4.9753999999999996</v>
      </c>
      <c r="I334" s="20">
        <v>2209894.9900000002</v>
      </c>
      <c r="J334" s="97">
        <f t="shared" si="12"/>
        <v>444164.2862885397</v>
      </c>
      <c r="K334" s="93">
        <v>0</v>
      </c>
      <c r="L334" s="19">
        <f t="shared" si="11"/>
        <v>0</v>
      </c>
    </row>
    <row r="335" spans="2:12" s="11" customFormat="1" ht="33" x14ac:dyDescent="0.25">
      <c r="B335" s="16">
        <v>327</v>
      </c>
      <c r="C335" s="17" t="s">
        <v>2783</v>
      </c>
      <c r="D335" s="18" t="s">
        <v>947</v>
      </c>
      <c r="E335" s="18" t="s">
        <v>457</v>
      </c>
      <c r="F335" s="9">
        <v>430</v>
      </c>
      <c r="G335" s="84">
        <v>45639</v>
      </c>
      <c r="H335" s="57">
        <v>4.9753999999999996</v>
      </c>
      <c r="I335" s="20">
        <v>1049783.23</v>
      </c>
      <c r="J335" s="97">
        <f t="shared" si="12"/>
        <v>210994.74012139728</v>
      </c>
      <c r="K335" s="93">
        <v>0</v>
      </c>
      <c r="L335" s="19">
        <f t="shared" si="11"/>
        <v>0</v>
      </c>
    </row>
    <row r="336" spans="2:12" s="11" customFormat="1" ht="49.5" x14ac:dyDescent="0.25">
      <c r="B336" s="16">
        <v>328</v>
      </c>
      <c r="C336" s="17" t="s">
        <v>978</v>
      </c>
      <c r="D336" s="18" t="s">
        <v>979</v>
      </c>
      <c r="E336" s="18" t="s">
        <v>692</v>
      </c>
      <c r="F336" s="9">
        <v>431</v>
      </c>
      <c r="G336" s="84">
        <v>45639</v>
      </c>
      <c r="H336" s="57">
        <v>4.9753999999999996</v>
      </c>
      <c r="I336" s="20">
        <v>639154.94999999995</v>
      </c>
      <c r="J336" s="97">
        <f t="shared" si="12"/>
        <v>128463.02809824336</v>
      </c>
      <c r="K336" s="93">
        <v>0</v>
      </c>
      <c r="L336" s="19">
        <f t="shared" si="11"/>
        <v>0</v>
      </c>
    </row>
    <row r="337" spans="2:12" s="11" customFormat="1" ht="33" x14ac:dyDescent="0.25">
      <c r="B337" s="16">
        <v>329</v>
      </c>
      <c r="C337" s="17" t="s">
        <v>2784</v>
      </c>
      <c r="D337" s="18" t="s">
        <v>980</v>
      </c>
      <c r="E337" s="18" t="s">
        <v>431</v>
      </c>
      <c r="F337" s="9">
        <v>432</v>
      </c>
      <c r="G337" s="84">
        <v>45639</v>
      </c>
      <c r="H337" s="57">
        <v>4.9753999999999996</v>
      </c>
      <c r="I337" s="20">
        <v>972049.96</v>
      </c>
      <c r="J337" s="97">
        <f t="shared" si="12"/>
        <v>195371.21839450096</v>
      </c>
      <c r="K337" s="93">
        <v>0</v>
      </c>
      <c r="L337" s="19">
        <f t="shared" si="11"/>
        <v>0</v>
      </c>
    </row>
    <row r="338" spans="2:12" s="11" customFormat="1" ht="49.5" x14ac:dyDescent="0.25">
      <c r="B338" s="16">
        <v>330</v>
      </c>
      <c r="C338" s="17" t="s">
        <v>2785</v>
      </c>
      <c r="D338" s="18" t="s">
        <v>981</v>
      </c>
      <c r="E338" s="18" t="s">
        <v>676</v>
      </c>
      <c r="F338" s="9">
        <v>433</v>
      </c>
      <c r="G338" s="84">
        <v>45639</v>
      </c>
      <c r="H338" s="57">
        <v>4.9753999999999996</v>
      </c>
      <c r="I338" s="20">
        <v>1768818.67</v>
      </c>
      <c r="J338" s="97">
        <f t="shared" si="12"/>
        <v>355512.85725770792</v>
      </c>
      <c r="K338" s="93">
        <v>0</v>
      </c>
      <c r="L338" s="19">
        <f t="shared" si="11"/>
        <v>0</v>
      </c>
    </row>
    <row r="339" spans="2:12" s="11" customFormat="1" ht="49.5" x14ac:dyDescent="0.25">
      <c r="B339" s="16">
        <v>331</v>
      </c>
      <c r="C339" s="17" t="s">
        <v>2786</v>
      </c>
      <c r="D339" s="18" t="s">
        <v>982</v>
      </c>
      <c r="E339" s="18" t="s">
        <v>719</v>
      </c>
      <c r="F339" s="9">
        <v>434</v>
      </c>
      <c r="G339" s="84">
        <v>45639</v>
      </c>
      <c r="H339" s="57">
        <v>4.9753999999999996</v>
      </c>
      <c r="I339" s="20">
        <v>1653368.15</v>
      </c>
      <c r="J339" s="97">
        <f t="shared" si="12"/>
        <v>332308.58825421071</v>
      </c>
      <c r="K339" s="93">
        <v>0</v>
      </c>
      <c r="L339" s="19">
        <f t="shared" si="11"/>
        <v>0</v>
      </c>
    </row>
    <row r="340" spans="2:12" s="11" customFormat="1" ht="66" x14ac:dyDescent="0.25">
      <c r="B340" s="16">
        <v>332</v>
      </c>
      <c r="C340" s="17" t="s">
        <v>2787</v>
      </c>
      <c r="D340" s="18" t="s">
        <v>983</v>
      </c>
      <c r="E340" s="18" t="s">
        <v>441</v>
      </c>
      <c r="F340" s="9">
        <v>435</v>
      </c>
      <c r="G340" s="84">
        <v>45639</v>
      </c>
      <c r="H340" s="57">
        <v>4.9753999999999996</v>
      </c>
      <c r="I340" s="20">
        <v>909300.02</v>
      </c>
      <c r="J340" s="97">
        <f t="shared" si="12"/>
        <v>182759.17916147449</v>
      </c>
      <c r="K340" s="93">
        <v>0</v>
      </c>
      <c r="L340" s="19">
        <f t="shared" si="11"/>
        <v>0</v>
      </c>
    </row>
    <row r="341" spans="2:12" s="11" customFormat="1" ht="66" x14ac:dyDescent="0.25">
      <c r="B341" s="16">
        <v>333</v>
      </c>
      <c r="C341" s="17" t="s">
        <v>984</v>
      </c>
      <c r="D341" s="18" t="s">
        <v>985</v>
      </c>
      <c r="E341" s="18" t="s">
        <v>374</v>
      </c>
      <c r="F341" s="9">
        <v>436</v>
      </c>
      <c r="G341" s="84">
        <v>45639</v>
      </c>
      <c r="H341" s="57">
        <v>4.9753999999999996</v>
      </c>
      <c r="I341" s="20">
        <v>1294311.44</v>
      </c>
      <c r="J341" s="97">
        <f t="shared" si="12"/>
        <v>260142.18756280903</v>
      </c>
      <c r="K341" s="93">
        <v>0</v>
      </c>
      <c r="L341" s="19">
        <f t="shared" si="11"/>
        <v>0</v>
      </c>
    </row>
    <row r="342" spans="2:12" s="11" customFormat="1" ht="33" x14ac:dyDescent="0.25">
      <c r="B342" s="16">
        <v>334</v>
      </c>
      <c r="C342" s="17" t="s">
        <v>2803</v>
      </c>
      <c r="D342" s="18" t="s">
        <v>986</v>
      </c>
      <c r="E342" s="18" t="s">
        <v>408</v>
      </c>
      <c r="F342" s="9">
        <v>437</v>
      </c>
      <c r="G342" s="84">
        <v>45639</v>
      </c>
      <c r="H342" s="57">
        <v>4.9753999999999996</v>
      </c>
      <c r="I342" s="20">
        <v>957658.64</v>
      </c>
      <c r="J342" s="97">
        <f t="shared" si="12"/>
        <v>192478.72331872815</v>
      </c>
      <c r="K342" s="93">
        <v>0</v>
      </c>
      <c r="L342" s="19">
        <f t="shared" si="11"/>
        <v>0</v>
      </c>
    </row>
    <row r="343" spans="2:12" s="11" customFormat="1" ht="66" x14ac:dyDescent="0.25">
      <c r="B343" s="16">
        <v>335</v>
      </c>
      <c r="C343" s="17" t="s">
        <v>987</v>
      </c>
      <c r="D343" s="18" t="s">
        <v>988</v>
      </c>
      <c r="E343" s="18" t="s">
        <v>449</v>
      </c>
      <c r="F343" s="9">
        <v>438</v>
      </c>
      <c r="G343" s="84">
        <v>45639</v>
      </c>
      <c r="H343" s="57">
        <v>4.9753999999999996</v>
      </c>
      <c r="I343" s="20">
        <v>2576348.0099999998</v>
      </c>
      <c r="J343" s="97">
        <f t="shared" si="12"/>
        <v>517817.26293363346</v>
      </c>
      <c r="K343" s="93">
        <v>0</v>
      </c>
      <c r="L343" s="19">
        <f t="shared" si="11"/>
        <v>0</v>
      </c>
    </row>
    <row r="344" spans="2:12" s="11" customFormat="1" ht="33" x14ac:dyDescent="0.25">
      <c r="B344" s="16">
        <v>336</v>
      </c>
      <c r="C344" s="17" t="s">
        <v>989</v>
      </c>
      <c r="D344" s="18" t="s">
        <v>914</v>
      </c>
      <c r="E344" s="18" t="s">
        <v>640</v>
      </c>
      <c r="F344" s="9">
        <v>439</v>
      </c>
      <c r="G344" s="84">
        <v>45639</v>
      </c>
      <c r="H344" s="57">
        <v>4.9753999999999996</v>
      </c>
      <c r="I344" s="20">
        <v>388291.94</v>
      </c>
      <c r="J344" s="97">
        <f t="shared" si="12"/>
        <v>78042.356393455804</v>
      </c>
      <c r="K344" s="93">
        <v>0</v>
      </c>
      <c r="L344" s="19">
        <f t="shared" si="11"/>
        <v>0</v>
      </c>
    </row>
    <row r="345" spans="2:12" s="11" customFormat="1" ht="49.5" x14ac:dyDescent="0.25">
      <c r="B345" s="16">
        <v>337</v>
      </c>
      <c r="C345" s="17" t="s">
        <v>990</v>
      </c>
      <c r="D345" s="18" t="s">
        <v>991</v>
      </c>
      <c r="E345" s="18" t="s">
        <v>640</v>
      </c>
      <c r="F345" s="9">
        <v>440</v>
      </c>
      <c r="G345" s="84">
        <v>45639</v>
      </c>
      <c r="H345" s="57">
        <v>4.9753999999999996</v>
      </c>
      <c r="I345" s="20">
        <v>1970098.56</v>
      </c>
      <c r="J345" s="97">
        <f t="shared" si="12"/>
        <v>395967.87393978378</v>
      </c>
      <c r="K345" s="93">
        <v>0</v>
      </c>
      <c r="L345" s="19">
        <f t="shared" si="11"/>
        <v>0</v>
      </c>
    </row>
    <row r="346" spans="2:12" s="11" customFormat="1" ht="33" x14ac:dyDescent="0.25">
      <c r="B346" s="16">
        <v>338</v>
      </c>
      <c r="C346" s="17" t="s">
        <v>992</v>
      </c>
      <c r="D346" s="18" t="s">
        <v>993</v>
      </c>
      <c r="E346" s="18" t="s">
        <v>472</v>
      </c>
      <c r="F346" s="9">
        <v>441</v>
      </c>
      <c r="G346" s="84">
        <v>45639</v>
      </c>
      <c r="H346" s="57">
        <v>4.9753999999999996</v>
      </c>
      <c r="I346" s="20">
        <v>20428467.890000001</v>
      </c>
      <c r="J346" s="97">
        <f t="shared" si="12"/>
        <v>4105894.5793303056</v>
      </c>
      <c r="K346" s="93">
        <v>0</v>
      </c>
      <c r="L346" s="19">
        <f t="shared" si="11"/>
        <v>0</v>
      </c>
    </row>
    <row r="347" spans="2:12" s="11" customFormat="1" ht="49.5" x14ac:dyDescent="0.25">
      <c r="B347" s="16">
        <v>339</v>
      </c>
      <c r="C347" s="17" t="s">
        <v>994</v>
      </c>
      <c r="D347" s="18" t="s">
        <v>995</v>
      </c>
      <c r="E347" s="18" t="s">
        <v>640</v>
      </c>
      <c r="F347" s="9">
        <v>442</v>
      </c>
      <c r="G347" s="84">
        <v>45639</v>
      </c>
      <c r="H347" s="57">
        <v>4.9753999999999996</v>
      </c>
      <c r="I347" s="20">
        <v>1172703.3500000001</v>
      </c>
      <c r="J347" s="97">
        <f t="shared" si="12"/>
        <v>235700.31555251844</v>
      </c>
      <c r="K347" s="93">
        <v>0</v>
      </c>
      <c r="L347" s="19">
        <f t="shared" si="11"/>
        <v>0</v>
      </c>
    </row>
    <row r="348" spans="2:12" s="11" customFormat="1" ht="49.5" x14ac:dyDescent="0.25">
      <c r="B348" s="16">
        <v>340</v>
      </c>
      <c r="C348" s="17" t="s">
        <v>996</v>
      </c>
      <c r="D348" s="18" t="s">
        <v>997</v>
      </c>
      <c r="E348" s="18" t="s">
        <v>519</v>
      </c>
      <c r="F348" s="9">
        <v>444</v>
      </c>
      <c r="G348" s="84">
        <v>45639</v>
      </c>
      <c r="H348" s="57">
        <v>4.9753999999999996</v>
      </c>
      <c r="I348" s="20">
        <v>1959600.6</v>
      </c>
      <c r="J348" s="97">
        <f t="shared" si="12"/>
        <v>393857.90087229171</v>
      </c>
      <c r="K348" s="93">
        <v>0</v>
      </c>
      <c r="L348" s="19">
        <f t="shared" si="11"/>
        <v>0</v>
      </c>
    </row>
    <row r="349" spans="2:12" s="11" customFormat="1" ht="33" x14ac:dyDescent="0.25">
      <c r="B349" s="16">
        <v>341</v>
      </c>
      <c r="C349" s="17" t="s">
        <v>2804</v>
      </c>
      <c r="D349" s="18" t="s">
        <v>998</v>
      </c>
      <c r="E349" s="18" t="s">
        <v>472</v>
      </c>
      <c r="F349" s="9">
        <v>445</v>
      </c>
      <c r="G349" s="84">
        <v>45639</v>
      </c>
      <c r="H349" s="57">
        <v>4.9753999999999996</v>
      </c>
      <c r="I349" s="20">
        <v>915548.93</v>
      </c>
      <c r="J349" s="97">
        <f t="shared" si="12"/>
        <v>184015.14049121682</v>
      </c>
      <c r="K349" s="93">
        <v>0</v>
      </c>
      <c r="L349" s="19">
        <f t="shared" si="11"/>
        <v>0</v>
      </c>
    </row>
    <row r="350" spans="2:12" s="11" customFormat="1" x14ac:dyDescent="0.25">
      <c r="B350" s="16">
        <v>342</v>
      </c>
      <c r="C350" s="17" t="s">
        <v>999</v>
      </c>
      <c r="D350" s="18" t="s">
        <v>1000</v>
      </c>
      <c r="E350" s="18" t="s">
        <v>741</v>
      </c>
      <c r="F350" s="9">
        <v>446</v>
      </c>
      <c r="G350" s="84">
        <v>45639</v>
      </c>
      <c r="H350" s="57">
        <v>4.9753999999999996</v>
      </c>
      <c r="I350" s="20">
        <v>3262099.3</v>
      </c>
      <c r="J350" s="97">
        <f t="shared" si="12"/>
        <v>655645.63653173612</v>
      </c>
      <c r="K350" s="93">
        <v>0</v>
      </c>
      <c r="L350" s="19">
        <f t="shared" si="11"/>
        <v>0</v>
      </c>
    </row>
    <row r="351" spans="2:12" s="11" customFormat="1" ht="33" x14ac:dyDescent="0.25">
      <c r="B351" s="16">
        <v>343</v>
      </c>
      <c r="C351" s="17" t="s">
        <v>1001</v>
      </c>
      <c r="D351" s="18" t="s">
        <v>1002</v>
      </c>
      <c r="E351" s="18" t="s">
        <v>689</v>
      </c>
      <c r="F351" s="9">
        <v>447</v>
      </c>
      <c r="G351" s="84">
        <v>45639</v>
      </c>
      <c r="H351" s="57">
        <v>4.9753999999999996</v>
      </c>
      <c r="I351" s="20">
        <v>664277.98</v>
      </c>
      <c r="J351" s="97">
        <f t="shared" si="12"/>
        <v>133512.47738875268</v>
      </c>
      <c r="K351" s="93">
        <v>0</v>
      </c>
      <c r="L351" s="19">
        <f t="shared" si="11"/>
        <v>0</v>
      </c>
    </row>
    <row r="352" spans="2:12" s="11" customFormat="1" ht="66" x14ac:dyDescent="0.25">
      <c r="B352" s="16">
        <v>344</v>
      </c>
      <c r="C352" s="17" t="s">
        <v>2805</v>
      </c>
      <c r="D352" s="18" t="s">
        <v>1003</v>
      </c>
      <c r="E352" s="18" t="s">
        <v>546</v>
      </c>
      <c r="F352" s="9">
        <v>448</v>
      </c>
      <c r="G352" s="84">
        <v>45639</v>
      </c>
      <c r="H352" s="57">
        <v>4.9753999999999996</v>
      </c>
      <c r="I352" s="20">
        <v>1300789.7</v>
      </c>
      <c r="J352" s="97">
        <f t="shared" si="12"/>
        <v>261444.24568878885</v>
      </c>
      <c r="K352" s="93">
        <v>0</v>
      </c>
      <c r="L352" s="19">
        <f t="shared" si="11"/>
        <v>0</v>
      </c>
    </row>
    <row r="353" spans="2:12" s="11" customFormat="1" ht="49.5" x14ac:dyDescent="0.25">
      <c r="B353" s="16">
        <v>345</v>
      </c>
      <c r="C353" s="17" t="s">
        <v>2806</v>
      </c>
      <c r="D353" s="18" t="s">
        <v>1004</v>
      </c>
      <c r="E353" s="18" t="s">
        <v>519</v>
      </c>
      <c r="F353" s="9">
        <v>449</v>
      </c>
      <c r="G353" s="84">
        <v>45639</v>
      </c>
      <c r="H353" s="57">
        <v>4.9753999999999996</v>
      </c>
      <c r="I353" s="20">
        <v>2602698.1800000002</v>
      </c>
      <c r="J353" s="97">
        <f t="shared" si="12"/>
        <v>523113.3537002051</v>
      </c>
      <c r="K353" s="93">
        <v>0</v>
      </c>
      <c r="L353" s="19">
        <f t="shared" si="11"/>
        <v>0</v>
      </c>
    </row>
    <row r="354" spans="2:12" s="11" customFormat="1" ht="49.5" x14ac:dyDescent="0.25">
      <c r="B354" s="16">
        <v>346</v>
      </c>
      <c r="C354" s="17" t="s">
        <v>1005</v>
      </c>
      <c r="D354" s="18" t="s">
        <v>1006</v>
      </c>
      <c r="E354" s="18" t="s">
        <v>464</v>
      </c>
      <c r="F354" s="9">
        <v>450</v>
      </c>
      <c r="G354" s="84">
        <v>45639</v>
      </c>
      <c r="H354" s="57">
        <v>4.9753999999999996</v>
      </c>
      <c r="I354" s="20">
        <v>1277487.02</v>
      </c>
      <c r="J354" s="97">
        <f t="shared" si="12"/>
        <v>256760.66647907707</v>
      </c>
      <c r="K354" s="93">
        <v>0</v>
      </c>
      <c r="L354" s="19">
        <f t="shared" si="11"/>
        <v>0</v>
      </c>
    </row>
    <row r="355" spans="2:12" s="11" customFormat="1" ht="33" x14ac:dyDescent="0.25">
      <c r="B355" s="16">
        <v>347</v>
      </c>
      <c r="C355" s="17" t="s">
        <v>2807</v>
      </c>
      <c r="D355" s="18" t="s">
        <v>1007</v>
      </c>
      <c r="E355" s="18" t="s">
        <v>457</v>
      </c>
      <c r="F355" s="9">
        <v>451</v>
      </c>
      <c r="G355" s="84">
        <v>45639</v>
      </c>
      <c r="H355" s="57">
        <v>4.9753999999999996</v>
      </c>
      <c r="I355" s="20">
        <v>4466869.09</v>
      </c>
      <c r="J355" s="97">
        <f t="shared" si="12"/>
        <v>897790.9494713993</v>
      </c>
      <c r="K355" s="93">
        <v>0</v>
      </c>
      <c r="L355" s="19">
        <f t="shared" si="11"/>
        <v>0</v>
      </c>
    </row>
    <row r="356" spans="2:12" s="11" customFormat="1" ht="49.5" x14ac:dyDescent="0.25">
      <c r="B356" s="16">
        <v>348</v>
      </c>
      <c r="C356" s="17" t="s">
        <v>1008</v>
      </c>
      <c r="D356" s="18" t="s">
        <v>1009</v>
      </c>
      <c r="E356" s="18" t="s">
        <v>719</v>
      </c>
      <c r="F356" s="9">
        <v>452</v>
      </c>
      <c r="G356" s="84">
        <v>45639</v>
      </c>
      <c r="H356" s="57">
        <v>4.9753999999999996</v>
      </c>
      <c r="I356" s="20">
        <v>846245.02</v>
      </c>
      <c r="J356" s="97">
        <f t="shared" si="12"/>
        <v>170085.82626522493</v>
      </c>
      <c r="K356" s="93">
        <v>0</v>
      </c>
      <c r="L356" s="19">
        <f t="shared" si="11"/>
        <v>0</v>
      </c>
    </row>
    <row r="357" spans="2:12" s="11" customFormat="1" ht="33" x14ac:dyDescent="0.25">
      <c r="B357" s="16">
        <v>349</v>
      </c>
      <c r="C357" s="17" t="s">
        <v>1010</v>
      </c>
      <c r="D357" s="18" t="s">
        <v>1011</v>
      </c>
      <c r="E357" s="18" t="s">
        <v>457</v>
      </c>
      <c r="F357" s="9">
        <v>453</v>
      </c>
      <c r="G357" s="84">
        <v>45639</v>
      </c>
      <c r="H357" s="57">
        <v>4.9753999999999996</v>
      </c>
      <c r="I357" s="20">
        <v>2556314.54</v>
      </c>
      <c r="J357" s="97">
        <f t="shared" si="12"/>
        <v>513790.75853197736</v>
      </c>
      <c r="K357" s="93">
        <v>0</v>
      </c>
      <c r="L357" s="19">
        <f t="shared" si="11"/>
        <v>0</v>
      </c>
    </row>
    <row r="358" spans="2:12" s="11" customFormat="1" ht="49.5" x14ac:dyDescent="0.25">
      <c r="B358" s="16">
        <v>350</v>
      </c>
      <c r="C358" s="17" t="s">
        <v>2808</v>
      </c>
      <c r="D358" s="18" t="s">
        <v>1012</v>
      </c>
      <c r="E358" s="18" t="s">
        <v>431</v>
      </c>
      <c r="F358" s="9">
        <v>454</v>
      </c>
      <c r="G358" s="84">
        <v>45639</v>
      </c>
      <c r="H358" s="57">
        <v>4.9753999999999996</v>
      </c>
      <c r="I358" s="20">
        <v>1628890.98</v>
      </c>
      <c r="J358" s="97">
        <f t="shared" si="12"/>
        <v>327388.9496321904</v>
      </c>
      <c r="K358" s="93">
        <v>0</v>
      </c>
      <c r="L358" s="19">
        <f t="shared" si="11"/>
        <v>0</v>
      </c>
    </row>
    <row r="359" spans="2:12" s="11" customFormat="1" ht="66" x14ac:dyDescent="0.25">
      <c r="B359" s="16">
        <v>351</v>
      </c>
      <c r="C359" s="17" t="s">
        <v>2809</v>
      </c>
      <c r="D359" s="18" t="s">
        <v>1013</v>
      </c>
      <c r="E359" s="18" t="s">
        <v>676</v>
      </c>
      <c r="F359" s="9">
        <v>455</v>
      </c>
      <c r="G359" s="84">
        <v>45639</v>
      </c>
      <c r="H359" s="57">
        <v>4.9753999999999996</v>
      </c>
      <c r="I359" s="20">
        <v>598155.09</v>
      </c>
      <c r="J359" s="97">
        <f t="shared" si="12"/>
        <v>120222.51276279295</v>
      </c>
      <c r="K359" s="93">
        <v>0</v>
      </c>
      <c r="L359" s="19">
        <f t="shared" ref="L359:L422" si="13">K359/H359</f>
        <v>0</v>
      </c>
    </row>
    <row r="360" spans="2:12" s="11" customFormat="1" ht="49.5" x14ac:dyDescent="0.25">
      <c r="B360" s="16">
        <v>352</v>
      </c>
      <c r="C360" s="17" t="s">
        <v>1014</v>
      </c>
      <c r="D360" s="18" t="s">
        <v>1015</v>
      </c>
      <c r="E360" s="18" t="s">
        <v>692</v>
      </c>
      <c r="F360" s="9">
        <v>456</v>
      </c>
      <c r="G360" s="84">
        <v>45639</v>
      </c>
      <c r="H360" s="57">
        <v>4.9753999999999996</v>
      </c>
      <c r="I360" s="20">
        <v>1332805.95</v>
      </c>
      <c r="J360" s="97">
        <f t="shared" si="12"/>
        <v>267879.1554447884</v>
      </c>
      <c r="K360" s="93">
        <v>0</v>
      </c>
      <c r="L360" s="19">
        <f t="shared" si="13"/>
        <v>0</v>
      </c>
    </row>
    <row r="361" spans="2:12" s="11" customFormat="1" ht="49.5" x14ac:dyDescent="0.25">
      <c r="B361" s="16">
        <v>353</v>
      </c>
      <c r="C361" s="17" t="s">
        <v>1016</v>
      </c>
      <c r="D361" s="18" t="s">
        <v>1017</v>
      </c>
      <c r="E361" s="18" t="s">
        <v>651</v>
      </c>
      <c r="F361" s="9">
        <v>457</v>
      </c>
      <c r="G361" s="84">
        <v>45639</v>
      </c>
      <c r="H361" s="57">
        <v>4.9753999999999996</v>
      </c>
      <c r="I361" s="20">
        <v>2556305.34</v>
      </c>
      <c r="J361" s="97">
        <f t="shared" si="12"/>
        <v>513788.90943441732</v>
      </c>
      <c r="K361" s="93">
        <v>0</v>
      </c>
      <c r="L361" s="19">
        <f t="shared" si="13"/>
        <v>0</v>
      </c>
    </row>
    <row r="362" spans="2:12" s="11" customFormat="1" ht="33" x14ac:dyDescent="0.25">
      <c r="B362" s="16">
        <v>354</v>
      </c>
      <c r="C362" s="17" t="s">
        <v>1018</v>
      </c>
      <c r="D362" s="18" t="s">
        <v>1019</v>
      </c>
      <c r="E362" s="18" t="s">
        <v>426</v>
      </c>
      <c r="F362" s="9">
        <v>458</v>
      </c>
      <c r="G362" s="84">
        <v>45639</v>
      </c>
      <c r="H362" s="57">
        <v>4.9753999999999996</v>
      </c>
      <c r="I362" s="20">
        <v>5152983.6500000004</v>
      </c>
      <c r="J362" s="97">
        <f t="shared" si="12"/>
        <v>1035692.3362945694</v>
      </c>
      <c r="K362" s="93">
        <v>0</v>
      </c>
      <c r="L362" s="19">
        <f t="shared" si="13"/>
        <v>0</v>
      </c>
    </row>
    <row r="363" spans="2:12" s="11" customFormat="1" ht="66" x14ac:dyDescent="0.25">
      <c r="B363" s="16">
        <v>355</v>
      </c>
      <c r="C363" s="17" t="s">
        <v>2870</v>
      </c>
      <c r="D363" s="18" t="s">
        <v>1020</v>
      </c>
      <c r="E363" s="18" t="s">
        <v>468</v>
      </c>
      <c r="F363" s="9">
        <v>459</v>
      </c>
      <c r="G363" s="84">
        <v>45639</v>
      </c>
      <c r="H363" s="57">
        <v>4.9753999999999996</v>
      </c>
      <c r="I363" s="20">
        <v>1325070.95</v>
      </c>
      <c r="J363" s="97">
        <f t="shared" si="12"/>
        <v>266324.5065723359</v>
      </c>
      <c r="K363" s="93">
        <v>0</v>
      </c>
      <c r="L363" s="19">
        <f t="shared" si="13"/>
        <v>0</v>
      </c>
    </row>
    <row r="364" spans="2:12" s="11" customFormat="1" x14ac:dyDescent="0.25">
      <c r="B364" s="16">
        <v>356</v>
      </c>
      <c r="C364" s="17" t="s">
        <v>1021</v>
      </c>
      <c r="D364" s="18" t="s">
        <v>1022</v>
      </c>
      <c r="E364" s="18" t="s">
        <v>640</v>
      </c>
      <c r="F364" s="9">
        <v>460</v>
      </c>
      <c r="G364" s="84">
        <v>45639</v>
      </c>
      <c r="H364" s="57">
        <v>4.9753999999999996</v>
      </c>
      <c r="I364" s="20">
        <v>2555976.2400000002</v>
      </c>
      <c r="J364" s="97">
        <f t="shared" si="12"/>
        <v>513722.76399887452</v>
      </c>
      <c r="K364" s="93">
        <v>0</v>
      </c>
      <c r="L364" s="19">
        <f t="shared" si="13"/>
        <v>0</v>
      </c>
    </row>
    <row r="365" spans="2:12" s="11" customFormat="1" ht="66" x14ac:dyDescent="0.25">
      <c r="B365" s="16">
        <v>357</v>
      </c>
      <c r="C365" s="17" t="s">
        <v>1023</v>
      </c>
      <c r="D365" s="18" t="s">
        <v>1024</v>
      </c>
      <c r="E365" s="18" t="s">
        <v>403</v>
      </c>
      <c r="F365" s="9">
        <v>461</v>
      </c>
      <c r="G365" s="84">
        <v>45639</v>
      </c>
      <c r="H365" s="57">
        <v>4.9753999999999996</v>
      </c>
      <c r="I365" s="20">
        <v>638351.66</v>
      </c>
      <c r="J365" s="97">
        <f t="shared" si="12"/>
        <v>128301.57575270331</v>
      </c>
      <c r="K365" s="93">
        <v>0</v>
      </c>
      <c r="L365" s="19">
        <f t="shared" si="13"/>
        <v>0</v>
      </c>
    </row>
    <row r="366" spans="2:12" s="11" customFormat="1" ht="49.5" x14ac:dyDescent="0.25">
      <c r="B366" s="16">
        <v>358</v>
      </c>
      <c r="C366" s="17" t="s">
        <v>2871</v>
      </c>
      <c r="D366" s="18" t="s">
        <v>1025</v>
      </c>
      <c r="E366" s="18" t="s">
        <v>441</v>
      </c>
      <c r="F366" s="9">
        <v>462</v>
      </c>
      <c r="G366" s="84">
        <v>45639</v>
      </c>
      <c r="H366" s="57">
        <v>4.9753999999999996</v>
      </c>
      <c r="I366" s="20">
        <v>1011227.32</v>
      </c>
      <c r="J366" s="97">
        <f t="shared" si="12"/>
        <v>203245.43152309363</v>
      </c>
      <c r="K366" s="93">
        <v>0</v>
      </c>
      <c r="L366" s="19">
        <f t="shared" si="13"/>
        <v>0</v>
      </c>
    </row>
    <row r="367" spans="2:12" s="11" customFormat="1" ht="49.5" x14ac:dyDescent="0.25">
      <c r="B367" s="16">
        <v>359</v>
      </c>
      <c r="C367" s="17" t="s">
        <v>1026</v>
      </c>
      <c r="D367" s="18" t="s">
        <v>1027</v>
      </c>
      <c r="E367" s="18" t="s">
        <v>435</v>
      </c>
      <c r="F367" s="9">
        <v>463</v>
      </c>
      <c r="G367" s="84">
        <v>45639</v>
      </c>
      <c r="H367" s="57">
        <v>4.9753999999999996</v>
      </c>
      <c r="I367" s="20">
        <v>768106.27</v>
      </c>
      <c r="J367" s="97">
        <f t="shared" si="12"/>
        <v>154380.80757326045</v>
      </c>
      <c r="K367" s="93">
        <v>0</v>
      </c>
      <c r="L367" s="19">
        <f t="shared" si="13"/>
        <v>0</v>
      </c>
    </row>
    <row r="368" spans="2:12" s="11" customFormat="1" ht="49.5" x14ac:dyDescent="0.25">
      <c r="B368" s="16">
        <v>360</v>
      </c>
      <c r="C368" s="17" t="s">
        <v>2872</v>
      </c>
      <c r="D368" s="18" t="s">
        <v>1028</v>
      </c>
      <c r="E368" s="18" t="s">
        <v>386</v>
      </c>
      <c r="F368" s="9">
        <v>464</v>
      </c>
      <c r="G368" s="84">
        <v>45639</v>
      </c>
      <c r="H368" s="57">
        <v>4.9753999999999996</v>
      </c>
      <c r="I368" s="20">
        <v>3904907.26</v>
      </c>
      <c r="J368" s="97">
        <f t="shared" si="12"/>
        <v>784842.87896450539</v>
      </c>
      <c r="K368" s="93">
        <v>0</v>
      </c>
      <c r="L368" s="19">
        <f t="shared" si="13"/>
        <v>0</v>
      </c>
    </row>
    <row r="369" spans="2:12" s="11" customFormat="1" ht="66" x14ac:dyDescent="0.25">
      <c r="B369" s="16">
        <v>361</v>
      </c>
      <c r="C369" s="17" t="s">
        <v>2873</v>
      </c>
      <c r="D369" s="18" t="s">
        <v>1029</v>
      </c>
      <c r="E369" s="18" t="s">
        <v>546</v>
      </c>
      <c r="F369" s="9">
        <v>465</v>
      </c>
      <c r="G369" s="84">
        <v>45639</v>
      </c>
      <c r="H369" s="57">
        <v>4.9753999999999996</v>
      </c>
      <c r="I369" s="20">
        <v>1300789.7</v>
      </c>
      <c r="J369" s="97">
        <f t="shared" si="12"/>
        <v>261444.24568878885</v>
      </c>
      <c r="K369" s="93">
        <v>0</v>
      </c>
      <c r="L369" s="19">
        <f t="shared" si="13"/>
        <v>0</v>
      </c>
    </row>
    <row r="370" spans="2:12" s="11" customFormat="1" ht="33" x14ac:dyDescent="0.25">
      <c r="B370" s="16">
        <v>362</v>
      </c>
      <c r="C370" s="17" t="s">
        <v>1030</v>
      </c>
      <c r="D370" s="18" t="s">
        <v>1031</v>
      </c>
      <c r="E370" s="18" t="s">
        <v>449</v>
      </c>
      <c r="F370" s="9">
        <v>466</v>
      </c>
      <c r="G370" s="84">
        <v>45639</v>
      </c>
      <c r="H370" s="57">
        <v>4.9753999999999996</v>
      </c>
      <c r="I370" s="20">
        <v>896751.69</v>
      </c>
      <c r="J370" s="97">
        <f t="shared" si="12"/>
        <v>180237.10455440768</v>
      </c>
      <c r="K370" s="93">
        <v>0</v>
      </c>
      <c r="L370" s="19">
        <f t="shared" si="13"/>
        <v>0</v>
      </c>
    </row>
    <row r="371" spans="2:12" s="11" customFormat="1" ht="33" x14ac:dyDescent="0.25">
      <c r="B371" s="16">
        <v>363</v>
      </c>
      <c r="C371" s="17" t="s">
        <v>1032</v>
      </c>
      <c r="D371" s="18" t="s">
        <v>1033</v>
      </c>
      <c r="E371" s="18" t="s">
        <v>378</v>
      </c>
      <c r="F371" s="9">
        <v>467</v>
      </c>
      <c r="G371" s="84">
        <v>45639</v>
      </c>
      <c r="H371" s="57">
        <v>4.9753999999999996</v>
      </c>
      <c r="I371" s="20">
        <v>1313908.95</v>
      </c>
      <c r="J371" s="97">
        <f t="shared" si="12"/>
        <v>264081.06885878526</v>
      </c>
      <c r="K371" s="93">
        <v>0</v>
      </c>
      <c r="L371" s="19">
        <f t="shared" si="13"/>
        <v>0</v>
      </c>
    </row>
    <row r="372" spans="2:12" s="11" customFormat="1" ht="33" x14ac:dyDescent="0.25">
      <c r="B372" s="16">
        <v>364</v>
      </c>
      <c r="C372" s="17" t="s">
        <v>2874</v>
      </c>
      <c r="D372" s="18" t="s">
        <v>1034</v>
      </c>
      <c r="E372" s="18" t="s">
        <v>441</v>
      </c>
      <c r="F372" s="9">
        <v>468</v>
      </c>
      <c r="G372" s="84">
        <v>45639</v>
      </c>
      <c r="H372" s="57">
        <v>4.9753999999999996</v>
      </c>
      <c r="I372" s="20">
        <v>764605.17</v>
      </c>
      <c r="J372" s="97">
        <f t="shared" si="12"/>
        <v>153677.1254572497</v>
      </c>
      <c r="K372" s="93">
        <v>0</v>
      </c>
      <c r="L372" s="19">
        <f t="shared" si="13"/>
        <v>0</v>
      </c>
    </row>
    <row r="373" spans="2:12" s="11" customFormat="1" ht="33" x14ac:dyDescent="0.25">
      <c r="B373" s="16">
        <v>365</v>
      </c>
      <c r="C373" s="17" t="s">
        <v>2875</v>
      </c>
      <c r="D373" s="18" t="s">
        <v>1035</v>
      </c>
      <c r="E373" s="18" t="s">
        <v>676</v>
      </c>
      <c r="F373" s="9">
        <v>469</v>
      </c>
      <c r="G373" s="84">
        <v>45639</v>
      </c>
      <c r="H373" s="57">
        <v>4.9753999999999996</v>
      </c>
      <c r="I373" s="20">
        <v>2586054.2400000002</v>
      </c>
      <c r="J373" s="97">
        <f t="shared" si="12"/>
        <v>519768.1070868675</v>
      </c>
      <c r="K373" s="93">
        <v>0</v>
      </c>
      <c r="L373" s="19">
        <f t="shared" si="13"/>
        <v>0</v>
      </c>
    </row>
    <row r="374" spans="2:12" s="11" customFormat="1" ht="82.5" x14ac:dyDescent="0.25">
      <c r="B374" s="16">
        <v>366</v>
      </c>
      <c r="C374" s="17" t="s">
        <v>1036</v>
      </c>
      <c r="D374" s="18" t="s">
        <v>1037</v>
      </c>
      <c r="E374" s="18" t="s">
        <v>441</v>
      </c>
      <c r="F374" s="9">
        <v>470</v>
      </c>
      <c r="G374" s="84">
        <v>45639</v>
      </c>
      <c r="H374" s="57">
        <v>4.9753999999999996</v>
      </c>
      <c r="I374" s="20">
        <v>940380.7</v>
      </c>
      <c r="J374" s="97">
        <f t="shared" si="12"/>
        <v>189006.04976484305</v>
      </c>
      <c r="K374" s="93">
        <v>0</v>
      </c>
      <c r="L374" s="19">
        <f t="shared" si="13"/>
        <v>0</v>
      </c>
    </row>
    <row r="375" spans="2:12" s="11" customFormat="1" ht="49.5" x14ac:dyDescent="0.25">
      <c r="B375" s="16">
        <v>367</v>
      </c>
      <c r="C375" s="17" t="s">
        <v>1038</v>
      </c>
      <c r="D375" s="18" t="s">
        <v>1039</v>
      </c>
      <c r="E375" s="18" t="s">
        <v>422</v>
      </c>
      <c r="F375" s="9">
        <v>471</v>
      </c>
      <c r="G375" s="84">
        <v>45643</v>
      </c>
      <c r="H375" s="57">
        <v>4.9753999999999996</v>
      </c>
      <c r="I375" s="20">
        <v>636235.66</v>
      </c>
      <c r="J375" s="97">
        <f t="shared" si="12"/>
        <v>127876.28331390442</v>
      </c>
      <c r="K375" s="93">
        <v>0</v>
      </c>
      <c r="L375" s="19">
        <f t="shared" si="13"/>
        <v>0</v>
      </c>
    </row>
    <row r="376" spans="2:12" s="11" customFormat="1" ht="49.5" x14ac:dyDescent="0.25">
      <c r="B376" s="16">
        <v>368</v>
      </c>
      <c r="C376" s="17" t="s">
        <v>1040</v>
      </c>
      <c r="D376" s="18" t="s">
        <v>1041</v>
      </c>
      <c r="E376" s="18" t="s">
        <v>475</v>
      </c>
      <c r="F376" s="9">
        <v>472</v>
      </c>
      <c r="G376" s="84">
        <v>45643</v>
      </c>
      <c r="H376" s="57">
        <v>4.9753999999999996</v>
      </c>
      <c r="I376" s="20">
        <v>651274.68000000005</v>
      </c>
      <c r="J376" s="97">
        <f t="shared" si="12"/>
        <v>130898.9588776782</v>
      </c>
      <c r="K376" s="93">
        <v>0</v>
      </c>
      <c r="L376" s="19">
        <f t="shared" si="13"/>
        <v>0</v>
      </c>
    </row>
    <row r="377" spans="2:12" s="11" customFormat="1" ht="66" x14ac:dyDescent="0.25">
      <c r="B377" s="16">
        <v>369</v>
      </c>
      <c r="C377" s="17" t="s">
        <v>2876</v>
      </c>
      <c r="D377" s="18" t="s">
        <v>1042</v>
      </c>
      <c r="E377" s="18" t="s">
        <v>386</v>
      </c>
      <c r="F377" s="9">
        <v>473</v>
      </c>
      <c r="G377" s="84">
        <v>45644</v>
      </c>
      <c r="H377" s="57">
        <v>4.9753999999999996</v>
      </c>
      <c r="I377" s="20">
        <v>1953565.88</v>
      </c>
      <c r="J377" s="97">
        <f t="shared" si="12"/>
        <v>392644.98934759013</v>
      </c>
      <c r="K377" s="93">
        <v>0</v>
      </c>
      <c r="L377" s="19">
        <f t="shared" si="13"/>
        <v>0</v>
      </c>
    </row>
    <row r="378" spans="2:12" s="11" customFormat="1" ht="49.5" x14ac:dyDescent="0.25">
      <c r="B378" s="16">
        <v>370</v>
      </c>
      <c r="C378" s="17" t="s">
        <v>2877</v>
      </c>
      <c r="D378" s="18" t="s">
        <v>1043</v>
      </c>
      <c r="E378" s="18" t="s">
        <v>640</v>
      </c>
      <c r="F378" s="9">
        <v>475</v>
      </c>
      <c r="G378" s="84">
        <v>45646</v>
      </c>
      <c r="H378" s="57">
        <v>4.9753999999999996</v>
      </c>
      <c r="I378" s="20">
        <v>1332805.95</v>
      </c>
      <c r="J378" s="97">
        <f t="shared" si="12"/>
        <v>267879.1554447884</v>
      </c>
      <c r="K378" s="93">
        <v>0</v>
      </c>
      <c r="L378" s="19">
        <f t="shared" si="13"/>
        <v>0</v>
      </c>
    </row>
    <row r="379" spans="2:12" s="11" customFormat="1" ht="49.5" x14ac:dyDescent="0.25">
      <c r="B379" s="16">
        <v>371</v>
      </c>
      <c r="C379" s="17" t="s">
        <v>2878</v>
      </c>
      <c r="D379" s="18" t="s">
        <v>1044</v>
      </c>
      <c r="E379" s="18" t="s">
        <v>719</v>
      </c>
      <c r="F379" s="9">
        <v>476</v>
      </c>
      <c r="G379" s="84">
        <v>45646</v>
      </c>
      <c r="H379" s="57">
        <v>4.9753999999999996</v>
      </c>
      <c r="I379" s="20">
        <v>976568.5</v>
      </c>
      <c r="J379" s="97">
        <f t="shared" si="12"/>
        <v>196279.39462153797</v>
      </c>
      <c r="K379" s="93">
        <v>0</v>
      </c>
      <c r="L379" s="19">
        <f t="shared" si="13"/>
        <v>0</v>
      </c>
    </row>
    <row r="380" spans="2:12" s="11" customFormat="1" ht="66" x14ac:dyDescent="0.25">
      <c r="B380" s="16">
        <v>372</v>
      </c>
      <c r="C380" s="17" t="s">
        <v>574</v>
      </c>
      <c r="D380" s="18" t="s">
        <v>1045</v>
      </c>
      <c r="E380" s="18" t="s">
        <v>692</v>
      </c>
      <c r="F380" s="9">
        <v>477</v>
      </c>
      <c r="G380" s="84">
        <v>45646</v>
      </c>
      <c r="H380" s="57">
        <v>4.9753999999999996</v>
      </c>
      <c r="I380" s="20">
        <v>385294.97</v>
      </c>
      <c r="J380" s="97">
        <f t="shared" si="12"/>
        <v>77439.998794066807</v>
      </c>
      <c r="K380" s="93">
        <v>0</v>
      </c>
      <c r="L380" s="19">
        <f t="shared" si="13"/>
        <v>0</v>
      </c>
    </row>
    <row r="381" spans="2:12" s="11" customFormat="1" ht="33" x14ac:dyDescent="0.25">
      <c r="B381" s="16">
        <v>373</v>
      </c>
      <c r="C381" s="17" t="s">
        <v>2879</v>
      </c>
      <c r="D381" s="18" t="s">
        <v>1046</v>
      </c>
      <c r="E381" s="18" t="s">
        <v>519</v>
      </c>
      <c r="F381" s="9">
        <v>478</v>
      </c>
      <c r="G381" s="84">
        <v>45646</v>
      </c>
      <c r="H381" s="57">
        <v>4.9753999999999996</v>
      </c>
      <c r="I381" s="20">
        <v>3471486.8</v>
      </c>
      <c r="J381" s="97">
        <f t="shared" si="12"/>
        <v>697730.19254733284</v>
      </c>
      <c r="K381" s="93">
        <v>0</v>
      </c>
      <c r="L381" s="19">
        <f t="shared" si="13"/>
        <v>0</v>
      </c>
    </row>
    <row r="382" spans="2:12" s="11" customFormat="1" ht="33" x14ac:dyDescent="0.25">
      <c r="B382" s="16">
        <v>374</v>
      </c>
      <c r="C382" s="17" t="s">
        <v>1047</v>
      </c>
      <c r="D382" s="18" t="s">
        <v>1048</v>
      </c>
      <c r="E382" s="18" t="s">
        <v>719</v>
      </c>
      <c r="F382" s="9">
        <v>479</v>
      </c>
      <c r="G382" s="84">
        <v>45646</v>
      </c>
      <c r="H382" s="57">
        <v>4.9753999999999996</v>
      </c>
      <c r="I382" s="20">
        <v>1539110.74</v>
      </c>
      <c r="J382" s="97">
        <f t="shared" si="12"/>
        <v>309344.12107569241</v>
      </c>
      <c r="K382" s="93">
        <v>0</v>
      </c>
      <c r="L382" s="19">
        <f t="shared" si="13"/>
        <v>0</v>
      </c>
    </row>
    <row r="383" spans="2:12" s="11" customFormat="1" ht="33" x14ac:dyDescent="0.25">
      <c r="B383" s="16">
        <v>375</v>
      </c>
      <c r="C383" s="17" t="s">
        <v>2880</v>
      </c>
      <c r="D383" s="18" t="s">
        <v>1049</v>
      </c>
      <c r="E383" s="18" t="s">
        <v>368</v>
      </c>
      <c r="F383" s="9">
        <v>480</v>
      </c>
      <c r="G383" s="84">
        <v>45646</v>
      </c>
      <c r="H383" s="57">
        <v>4.9753999999999996</v>
      </c>
      <c r="I383" s="20">
        <v>1458836.77</v>
      </c>
      <c r="J383" s="97">
        <f t="shared" si="12"/>
        <v>293209.94693893963</v>
      </c>
      <c r="K383" s="93">
        <v>0</v>
      </c>
      <c r="L383" s="19">
        <f t="shared" si="13"/>
        <v>0</v>
      </c>
    </row>
    <row r="384" spans="2:12" s="11" customFormat="1" ht="66" x14ac:dyDescent="0.25">
      <c r="B384" s="16">
        <v>376</v>
      </c>
      <c r="C384" s="17" t="s">
        <v>2881</v>
      </c>
      <c r="D384" s="18" t="s">
        <v>1050</v>
      </c>
      <c r="E384" s="18" t="s">
        <v>408</v>
      </c>
      <c r="F384" s="9">
        <v>481</v>
      </c>
      <c r="G384" s="84">
        <v>45646</v>
      </c>
      <c r="H384" s="57">
        <v>4.9753999999999996</v>
      </c>
      <c r="I384" s="20">
        <v>1952239.94</v>
      </c>
      <c r="J384" s="97">
        <f t="shared" si="12"/>
        <v>392378.49017164449</v>
      </c>
      <c r="K384" s="93">
        <v>0</v>
      </c>
      <c r="L384" s="19">
        <f t="shared" si="13"/>
        <v>0</v>
      </c>
    </row>
    <row r="385" spans="2:12" s="11" customFormat="1" ht="49.5" x14ac:dyDescent="0.25">
      <c r="B385" s="16">
        <v>377</v>
      </c>
      <c r="C385" s="17" t="s">
        <v>1051</v>
      </c>
      <c r="D385" s="18" t="s">
        <v>1052</v>
      </c>
      <c r="E385" s="18" t="s">
        <v>389</v>
      </c>
      <c r="F385" s="9">
        <v>482</v>
      </c>
      <c r="G385" s="84">
        <v>45646</v>
      </c>
      <c r="H385" s="57">
        <v>4.9753999999999996</v>
      </c>
      <c r="I385" s="20">
        <v>1302559.72</v>
      </c>
      <c r="J385" s="97">
        <f t="shared" si="12"/>
        <v>261800.00000000003</v>
      </c>
      <c r="K385" s="93">
        <v>0</v>
      </c>
      <c r="L385" s="19">
        <f t="shared" si="13"/>
        <v>0</v>
      </c>
    </row>
    <row r="386" spans="2:12" s="11" customFormat="1" ht="49.5" x14ac:dyDescent="0.25">
      <c r="B386" s="16">
        <v>378</v>
      </c>
      <c r="C386" s="17" t="s">
        <v>1053</v>
      </c>
      <c r="D386" s="18" t="s">
        <v>1054</v>
      </c>
      <c r="E386" s="18" t="s">
        <v>403</v>
      </c>
      <c r="F386" s="9">
        <v>483</v>
      </c>
      <c r="G386" s="84">
        <v>45646</v>
      </c>
      <c r="H386" s="57">
        <v>4.9753999999999996</v>
      </c>
      <c r="I386" s="20">
        <v>645834.03</v>
      </c>
      <c r="J386" s="97">
        <f t="shared" si="12"/>
        <v>129805.44880813605</v>
      </c>
      <c r="K386" s="93">
        <v>0</v>
      </c>
      <c r="L386" s="19">
        <f t="shared" si="13"/>
        <v>0</v>
      </c>
    </row>
    <row r="387" spans="2:12" s="11" customFormat="1" ht="33" x14ac:dyDescent="0.25">
      <c r="B387" s="16">
        <v>379</v>
      </c>
      <c r="C387" s="17" t="s">
        <v>2882</v>
      </c>
      <c r="D387" s="18" t="s">
        <v>1055</v>
      </c>
      <c r="E387" s="18" t="s">
        <v>610</v>
      </c>
      <c r="F387" s="9">
        <v>484</v>
      </c>
      <c r="G387" s="84">
        <v>45646</v>
      </c>
      <c r="H387" s="57">
        <v>4.9753999999999996</v>
      </c>
      <c r="I387" s="20">
        <v>2455475.7200000002</v>
      </c>
      <c r="J387" s="97">
        <f t="shared" si="12"/>
        <v>493523.27853036951</v>
      </c>
      <c r="K387" s="93">
        <v>0</v>
      </c>
      <c r="L387" s="19">
        <f t="shared" si="13"/>
        <v>0</v>
      </c>
    </row>
    <row r="388" spans="2:12" s="11" customFormat="1" ht="49.5" x14ac:dyDescent="0.25">
      <c r="B388" s="16">
        <v>380</v>
      </c>
      <c r="C388" s="17" t="s">
        <v>1056</v>
      </c>
      <c r="D388" s="18" t="s">
        <v>1057</v>
      </c>
      <c r="E388" s="18" t="s">
        <v>692</v>
      </c>
      <c r="F388" s="9">
        <v>485</v>
      </c>
      <c r="G388" s="84">
        <v>45646</v>
      </c>
      <c r="H388" s="57">
        <v>4.9753999999999996</v>
      </c>
      <c r="I388" s="20">
        <v>715104.64</v>
      </c>
      <c r="J388" s="97">
        <f t="shared" si="12"/>
        <v>143728.0701049162</v>
      </c>
      <c r="K388" s="93">
        <v>0</v>
      </c>
      <c r="L388" s="19">
        <f t="shared" si="13"/>
        <v>0</v>
      </c>
    </row>
    <row r="389" spans="2:12" s="11" customFormat="1" ht="82.5" x14ac:dyDescent="0.25">
      <c r="B389" s="16">
        <v>381</v>
      </c>
      <c r="C389" s="17" t="s">
        <v>2883</v>
      </c>
      <c r="D389" s="18" t="s">
        <v>1058</v>
      </c>
      <c r="E389" s="18" t="s">
        <v>610</v>
      </c>
      <c r="F389" s="9">
        <v>486</v>
      </c>
      <c r="G389" s="84">
        <v>45646</v>
      </c>
      <c r="H389" s="57">
        <v>4.9753999999999996</v>
      </c>
      <c r="I389" s="20">
        <v>2012078.9</v>
      </c>
      <c r="J389" s="97">
        <f t="shared" si="12"/>
        <v>404405.45483780198</v>
      </c>
      <c r="K389" s="93">
        <v>0</v>
      </c>
      <c r="L389" s="19">
        <f t="shared" si="13"/>
        <v>0</v>
      </c>
    </row>
    <row r="390" spans="2:12" s="11" customFormat="1" ht="66" x14ac:dyDescent="0.25">
      <c r="B390" s="16">
        <v>382</v>
      </c>
      <c r="C390" s="17" t="s">
        <v>2884</v>
      </c>
      <c r="D390" s="18" t="s">
        <v>1059</v>
      </c>
      <c r="E390" s="18" t="s">
        <v>719</v>
      </c>
      <c r="F390" s="9">
        <v>487</v>
      </c>
      <c r="G390" s="84">
        <v>45646</v>
      </c>
      <c r="H390" s="57">
        <v>4.9753999999999996</v>
      </c>
      <c r="I390" s="20">
        <v>585812.67000000004</v>
      </c>
      <c r="J390" s="97">
        <f t="shared" si="12"/>
        <v>117741.82377296299</v>
      </c>
      <c r="K390" s="93">
        <v>0</v>
      </c>
      <c r="L390" s="19">
        <f t="shared" si="13"/>
        <v>0</v>
      </c>
    </row>
    <row r="391" spans="2:12" s="11" customFormat="1" ht="82.5" x14ac:dyDescent="0.25">
      <c r="B391" s="16">
        <v>383</v>
      </c>
      <c r="C391" s="17" t="s">
        <v>1060</v>
      </c>
      <c r="D391" s="18" t="s">
        <v>1061</v>
      </c>
      <c r="E391" s="18" t="s">
        <v>403</v>
      </c>
      <c r="F391" s="9">
        <v>488</v>
      </c>
      <c r="G391" s="84">
        <v>45646</v>
      </c>
      <c r="H391" s="57">
        <v>4.9753999999999996</v>
      </c>
      <c r="I391" s="20">
        <v>531827.30000000005</v>
      </c>
      <c r="J391" s="97">
        <f t="shared" si="12"/>
        <v>106891.3655183503</v>
      </c>
      <c r="K391" s="93">
        <v>0</v>
      </c>
      <c r="L391" s="19">
        <f t="shared" si="13"/>
        <v>0</v>
      </c>
    </row>
    <row r="392" spans="2:12" s="11" customFormat="1" x14ac:dyDescent="0.25">
      <c r="B392" s="16">
        <v>384</v>
      </c>
      <c r="C392" s="17" t="s">
        <v>1062</v>
      </c>
      <c r="D392" s="18" t="s">
        <v>1063</v>
      </c>
      <c r="E392" s="18" t="s">
        <v>464</v>
      </c>
      <c r="F392" s="9">
        <v>489</v>
      </c>
      <c r="G392" s="84">
        <v>45646</v>
      </c>
      <c r="H392" s="57">
        <v>4.9753999999999996</v>
      </c>
      <c r="I392" s="20">
        <v>1412647.06</v>
      </c>
      <c r="J392" s="97">
        <f t="shared" si="12"/>
        <v>283926.32954134344</v>
      </c>
      <c r="K392" s="93">
        <v>0</v>
      </c>
      <c r="L392" s="19">
        <f t="shared" si="13"/>
        <v>0</v>
      </c>
    </row>
    <row r="393" spans="2:12" s="11" customFormat="1" ht="66" x14ac:dyDescent="0.25">
      <c r="B393" s="16">
        <v>385</v>
      </c>
      <c r="C393" s="17" t="s">
        <v>1064</v>
      </c>
      <c r="D393" s="18" t="s">
        <v>1065</v>
      </c>
      <c r="E393" s="18" t="s">
        <v>403</v>
      </c>
      <c r="F393" s="9">
        <v>490</v>
      </c>
      <c r="G393" s="84">
        <v>45646</v>
      </c>
      <c r="H393" s="57">
        <v>4.9753999999999996</v>
      </c>
      <c r="I393" s="20">
        <v>388412.8</v>
      </c>
      <c r="J393" s="97">
        <f t="shared" si="12"/>
        <v>78066.647907705919</v>
      </c>
      <c r="K393" s="93">
        <v>0</v>
      </c>
      <c r="L393" s="19">
        <f t="shared" si="13"/>
        <v>0</v>
      </c>
    </row>
    <row r="394" spans="2:12" s="11" customFormat="1" ht="66" x14ac:dyDescent="0.25">
      <c r="B394" s="16">
        <v>386</v>
      </c>
      <c r="C394" s="17" t="s">
        <v>2885</v>
      </c>
      <c r="D394" s="18" t="s">
        <v>1066</v>
      </c>
      <c r="E394" s="18" t="s">
        <v>519</v>
      </c>
      <c r="F394" s="9">
        <v>491</v>
      </c>
      <c r="G394" s="84">
        <v>45646</v>
      </c>
      <c r="H394" s="57">
        <v>4.9753999999999996</v>
      </c>
      <c r="I394" s="20">
        <v>723553.27</v>
      </c>
      <c r="J394" s="97">
        <f t="shared" si="12"/>
        <v>145426.15066125337</v>
      </c>
      <c r="K394" s="93">
        <v>0</v>
      </c>
      <c r="L394" s="19">
        <f t="shared" si="13"/>
        <v>0</v>
      </c>
    </row>
    <row r="395" spans="2:12" s="11" customFormat="1" ht="49.5" x14ac:dyDescent="0.25">
      <c r="B395" s="16">
        <v>387</v>
      </c>
      <c r="C395" s="17" t="s">
        <v>2886</v>
      </c>
      <c r="D395" s="18" t="s">
        <v>1067</v>
      </c>
      <c r="E395" s="18" t="s">
        <v>403</v>
      </c>
      <c r="F395" s="9">
        <v>492</v>
      </c>
      <c r="G395" s="84">
        <v>45646</v>
      </c>
      <c r="H395" s="57">
        <v>4.9753999999999996</v>
      </c>
      <c r="I395" s="20">
        <v>1275840.55</v>
      </c>
      <c r="J395" s="97">
        <f t="shared" ref="J395:J438" si="14">I395/H395</f>
        <v>256429.74434216347</v>
      </c>
      <c r="K395" s="93">
        <v>0</v>
      </c>
      <c r="L395" s="19">
        <f t="shared" si="13"/>
        <v>0</v>
      </c>
    </row>
    <row r="396" spans="2:12" s="11" customFormat="1" ht="49.5" x14ac:dyDescent="0.25">
      <c r="B396" s="16">
        <v>388</v>
      </c>
      <c r="C396" s="17" t="s">
        <v>2887</v>
      </c>
      <c r="D396" s="18" t="s">
        <v>1068</v>
      </c>
      <c r="E396" s="18" t="s">
        <v>403</v>
      </c>
      <c r="F396" s="9">
        <v>493</v>
      </c>
      <c r="G396" s="84">
        <v>45646</v>
      </c>
      <c r="H396" s="57">
        <v>4.9753999999999996</v>
      </c>
      <c r="I396" s="20">
        <v>1650737.98</v>
      </c>
      <c r="J396" s="97">
        <f t="shared" si="14"/>
        <v>331779.9533705833</v>
      </c>
      <c r="K396" s="93">
        <v>0</v>
      </c>
      <c r="L396" s="19">
        <f t="shared" si="13"/>
        <v>0</v>
      </c>
    </row>
    <row r="397" spans="2:12" s="11" customFormat="1" ht="49.5" x14ac:dyDescent="0.25">
      <c r="B397" s="16">
        <v>389</v>
      </c>
      <c r="C397" s="17" t="s">
        <v>1069</v>
      </c>
      <c r="D397" s="18" t="s">
        <v>1070</v>
      </c>
      <c r="E397" s="18" t="s">
        <v>408</v>
      </c>
      <c r="F397" s="9">
        <v>494</v>
      </c>
      <c r="G397" s="84">
        <v>45646</v>
      </c>
      <c r="H397" s="57">
        <v>4.9753999999999996</v>
      </c>
      <c r="I397" s="20">
        <v>2602873.29</v>
      </c>
      <c r="J397" s="97">
        <f t="shared" si="14"/>
        <v>523148.54886039317</v>
      </c>
      <c r="K397" s="93">
        <v>0</v>
      </c>
      <c r="L397" s="19">
        <f t="shared" si="13"/>
        <v>0</v>
      </c>
    </row>
    <row r="398" spans="2:12" s="11" customFormat="1" ht="49.5" x14ac:dyDescent="0.25">
      <c r="B398" s="16">
        <v>390</v>
      </c>
      <c r="C398" s="17" t="s">
        <v>1071</v>
      </c>
      <c r="D398" s="18" t="s">
        <v>1072</v>
      </c>
      <c r="E398" s="18" t="s">
        <v>408</v>
      </c>
      <c r="F398" s="9">
        <v>495</v>
      </c>
      <c r="G398" s="84">
        <v>45646</v>
      </c>
      <c r="H398" s="57">
        <v>4.9753999999999996</v>
      </c>
      <c r="I398" s="20">
        <v>813526.85</v>
      </c>
      <c r="J398" s="97">
        <f t="shared" si="14"/>
        <v>163509.83840495237</v>
      </c>
      <c r="K398" s="93">
        <v>0</v>
      </c>
      <c r="L398" s="19">
        <f t="shared" si="13"/>
        <v>0</v>
      </c>
    </row>
    <row r="399" spans="2:12" s="11" customFormat="1" ht="49.5" x14ac:dyDescent="0.25">
      <c r="B399" s="16">
        <v>391</v>
      </c>
      <c r="C399" s="17" t="s">
        <v>1073</v>
      </c>
      <c r="D399" s="18" t="s">
        <v>1074</v>
      </c>
      <c r="E399" s="18" t="s">
        <v>408</v>
      </c>
      <c r="F399" s="9">
        <v>496</v>
      </c>
      <c r="G399" s="84">
        <v>45646</v>
      </c>
      <c r="H399" s="57">
        <v>4.9753999999999996</v>
      </c>
      <c r="I399" s="20">
        <v>1041302.89</v>
      </c>
      <c r="J399" s="97">
        <f t="shared" si="14"/>
        <v>209290.2862081441</v>
      </c>
      <c r="K399" s="93">
        <v>0</v>
      </c>
      <c r="L399" s="19">
        <f t="shared" si="13"/>
        <v>0</v>
      </c>
    </row>
    <row r="400" spans="2:12" s="11" customFormat="1" ht="49.5" x14ac:dyDescent="0.25">
      <c r="B400" s="16">
        <v>392</v>
      </c>
      <c r="C400" s="17" t="s">
        <v>1075</v>
      </c>
      <c r="D400" s="18" t="s">
        <v>1076</v>
      </c>
      <c r="E400" s="18" t="s">
        <v>435</v>
      </c>
      <c r="F400" s="9">
        <v>498</v>
      </c>
      <c r="G400" s="84">
        <v>45646</v>
      </c>
      <c r="H400" s="57">
        <v>4.9753999999999996</v>
      </c>
      <c r="I400" s="20">
        <v>632650.69999999995</v>
      </c>
      <c r="J400" s="97">
        <f t="shared" si="14"/>
        <v>127155.74627165655</v>
      </c>
      <c r="K400" s="93">
        <v>0</v>
      </c>
      <c r="L400" s="19">
        <f t="shared" si="13"/>
        <v>0</v>
      </c>
    </row>
    <row r="401" spans="2:12" s="11" customFormat="1" ht="49.5" x14ac:dyDescent="0.25">
      <c r="B401" s="16">
        <v>393</v>
      </c>
      <c r="C401" s="17" t="s">
        <v>1077</v>
      </c>
      <c r="D401" s="18" t="s">
        <v>1078</v>
      </c>
      <c r="E401" s="18" t="s">
        <v>368</v>
      </c>
      <c r="F401" s="9">
        <v>499</v>
      </c>
      <c r="G401" s="84">
        <v>45646</v>
      </c>
      <c r="H401" s="57">
        <v>4.9753999999999996</v>
      </c>
      <c r="I401" s="20">
        <v>1614688.43</v>
      </c>
      <c r="J401" s="97">
        <f t="shared" si="14"/>
        <v>324534.39522450458</v>
      </c>
      <c r="K401" s="93">
        <v>0</v>
      </c>
      <c r="L401" s="19">
        <f t="shared" si="13"/>
        <v>0</v>
      </c>
    </row>
    <row r="402" spans="2:12" s="11" customFormat="1" ht="33" x14ac:dyDescent="0.25">
      <c r="B402" s="16">
        <v>394</v>
      </c>
      <c r="C402" s="17" t="s">
        <v>2888</v>
      </c>
      <c r="D402" s="18" t="s">
        <v>1079</v>
      </c>
      <c r="E402" s="18" t="s">
        <v>475</v>
      </c>
      <c r="F402" s="9">
        <v>500</v>
      </c>
      <c r="G402" s="84">
        <v>45646</v>
      </c>
      <c r="H402" s="57">
        <v>4.9753999999999996</v>
      </c>
      <c r="I402" s="20">
        <v>607797.9</v>
      </c>
      <c r="J402" s="97">
        <f t="shared" si="14"/>
        <v>122160.61020219482</v>
      </c>
      <c r="K402" s="93">
        <v>0</v>
      </c>
      <c r="L402" s="19">
        <f t="shared" si="13"/>
        <v>0</v>
      </c>
    </row>
    <row r="403" spans="2:12" s="11" customFormat="1" x14ac:dyDescent="0.25">
      <c r="B403" s="16">
        <v>395</v>
      </c>
      <c r="C403" s="17" t="s">
        <v>1080</v>
      </c>
      <c r="D403" s="18" t="s">
        <v>1081</v>
      </c>
      <c r="E403" s="18" t="s">
        <v>475</v>
      </c>
      <c r="F403" s="9">
        <v>501</v>
      </c>
      <c r="G403" s="84">
        <v>45646</v>
      </c>
      <c r="H403" s="57">
        <v>4.9753999999999996</v>
      </c>
      <c r="I403" s="20">
        <v>1011227.32</v>
      </c>
      <c r="J403" s="97">
        <f t="shared" si="14"/>
        <v>203245.43152309363</v>
      </c>
      <c r="K403" s="93">
        <v>0</v>
      </c>
      <c r="L403" s="19">
        <f t="shared" si="13"/>
        <v>0</v>
      </c>
    </row>
    <row r="404" spans="2:12" s="11" customFormat="1" ht="66" x14ac:dyDescent="0.25">
      <c r="B404" s="16">
        <v>396</v>
      </c>
      <c r="C404" s="17" t="s">
        <v>1082</v>
      </c>
      <c r="D404" s="18" t="s">
        <v>1083</v>
      </c>
      <c r="E404" s="18" t="s">
        <v>468</v>
      </c>
      <c r="F404" s="9">
        <v>502</v>
      </c>
      <c r="G404" s="84">
        <v>45646</v>
      </c>
      <c r="H404" s="57">
        <v>4.9753999999999996</v>
      </c>
      <c r="I404" s="20">
        <v>25477966.809999999</v>
      </c>
      <c r="J404" s="97">
        <f t="shared" si="14"/>
        <v>5120787.6371749006</v>
      </c>
      <c r="K404" s="93">
        <v>0</v>
      </c>
      <c r="L404" s="19">
        <f t="shared" si="13"/>
        <v>0</v>
      </c>
    </row>
    <row r="405" spans="2:12" s="11" customFormat="1" ht="66" x14ac:dyDescent="0.25">
      <c r="B405" s="16">
        <v>397</v>
      </c>
      <c r="C405" s="17" t="s">
        <v>1084</v>
      </c>
      <c r="D405" s="18" t="s">
        <v>1085</v>
      </c>
      <c r="E405" s="18" t="s">
        <v>468</v>
      </c>
      <c r="F405" s="9">
        <v>503</v>
      </c>
      <c r="G405" s="84">
        <v>45646</v>
      </c>
      <c r="H405" s="57">
        <v>4.9753999999999996</v>
      </c>
      <c r="I405" s="20">
        <v>1653606.15</v>
      </c>
      <c r="J405" s="97">
        <f t="shared" si="14"/>
        <v>332356.42360413232</v>
      </c>
      <c r="K405" s="93">
        <v>0</v>
      </c>
      <c r="L405" s="19">
        <f t="shared" si="13"/>
        <v>0</v>
      </c>
    </row>
    <row r="406" spans="2:12" s="11" customFormat="1" ht="33" x14ac:dyDescent="0.25">
      <c r="B406" s="16">
        <v>398</v>
      </c>
      <c r="C406" s="17" t="s">
        <v>1086</v>
      </c>
      <c r="D406" s="18" t="s">
        <v>1087</v>
      </c>
      <c r="E406" s="18" t="s">
        <v>378</v>
      </c>
      <c r="F406" s="9">
        <v>504</v>
      </c>
      <c r="G406" s="84">
        <v>45646</v>
      </c>
      <c r="H406" s="57">
        <v>4.9753999999999996</v>
      </c>
      <c r="I406" s="20">
        <v>2544734.66</v>
      </c>
      <c r="J406" s="97">
        <f t="shared" si="14"/>
        <v>511463.33159142989</v>
      </c>
      <c r="K406" s="93">
        <v>0</v>
      </c>
      <c r="L406" s="19">
        <f t="shared" si="13"/>
        <v>0</v>
      </c>
    </row>
    <row r="407" spans="2:12" s="11" customFormat="1" ht="49.5" x14ac:dyDescent="0.25">
      <c r="B407" s="16">
        <v>399</v>
      </c>
      <c r="C407" s="17" t="s">
        <v>1088</v>
      </c>
      <c r="D407" s="18" t="s">
        <v>1089</v>
      </c>
      <c r="E407" s="18" t="s">
        <v>1090</v>
      </c>
      <c r="F407" s="9">
        <v>505</v>
      </c>
      <c r="G407" s="84">
        <v>45646</v>
      </c>
      <c r="H407" s="57">
        <v>4.9753999999999996</v>
      </c>
      <c r="I407" s="20">
        <v>962258.99</v>
      </c>
      <c r="J407" s="97">
        <f t="shared" si="14"/>
        <v>193403.34244482857</v>
      </c>
      <c r="K407" s="93">
        <v>0</v>
      </c>
      <c r="L407" s="19">
        <f t="shared" si="13"/>
        <v>0</v>
      </c>
    </row>
    <row r="408" spans="2:12" s="11" customFormat="1" ht="66" x14ac:dyDescent="0.25">
      <c r="B408" s="16">
        <v>400</v>
      </c>
      <c r="C408" s="17" t="s">
        <v>2889</v>
      </c>
      <c r="D408" s="18" t="s">
        <v>1091</v>
      </c>
      <c r="E408" s="18" t="s">
        <v>546</v>
      </c>
      <c r="F408" s="9">
        <v>506</v>
      </c>
      <c r="G408" s="84">
        <v>45646</v>
      </c>
      <c r="H408" s="57">
        <v>4.9753999999999996</v>
      </c>
      <c r="I408" s="20">
        <v>651881.35</v>
      </c>
      <c r="J408" s="97">
        <f t="shared" si="14"/>
        <v>131020.89279253929</v>
      </c>
      <c r="K408" s="93">
        <v>0</v>
      </c>
      <c r="L408" s="19">
        <f t="shared" si="13"/>
        <v>0</v>
      </c>
    </row>
    <row r="409" spans="2:12" s="11" customFormat="1" ht="33" x14ac:dyDescent="0.25">
      <c r="B409" s="16">
        <v>401</v>
      </c>
      <c r="C409" s="17" t="s">
        <v>1092</v>
      </c>
      <c r="D409" s="18" t="s">
        <v>1093</v>
      </c>
      <c r="E409" s="18" t="s">
        <v>546</v>
      </c>
      <c r="F409" s="9">
        <v>507</v>
      </c>
      <c r="G409" s="84">
        <v>45646</v>
      </c>
      <c r="H409" s="57">
        <v>4.9753999999999996</v>
      </c>
      <c r="I409" s="20">
        <v>2601312.7599999998</v>
      </c>
      <c r="J409" s="97">
        <f t="shared" si="14"/>
        <v>522834.89970655623</v>
      </c>
      <c r="K409" s="93">
        <v>0</v>
      </c>
      <c r="L409" s="19">
        <f t="shared" si="13"/>
        <v>0</v>
      </c>
    </row>
    <row r="410" spans="2:12" s="11" customFormat="1" ht="49.5" x14ac:dyDescent="0.25">
      <c r="B410" s="16">
        <v>402</v>
      </c>
      <c r="C410" s="17" t="s">
        <v>1094</v>
      </c>
      <c r="D410" s="18" t="s">
        <v>1095</v>
      </c>
      <c r="E410" s="18" t="s">
        <v>449</v>
      </c>
      <c r="F410" s="9">
        <v>508</v>
      </c>
      <c r="G410" s="84">
        <v>45646</v>
      </c>
      <c r="H410" s="57">
        <v>4.9753999999999996</v>
      </c>
      <c r="I410" s="20">
        <v>1035530.33</v>
      </c>
      <c r="J410" s="97">
        <f t="shared" si="14"/>
        <v>208130.06592434779</v>
      </c>
      <c r="K410" s="93">
        <v>0</v>
      </c>
      <c r="L410" s="19">
        <f t="shared" si="13"/>
        <v>0</v>
      </c>
    </row>
    <row r="411" spans="2:12" s="11" customFormat="1" ht="49.5" x14ac:dyDescent="0.25">
      <c r="B411" s="16">
        <v>403</v>
      </c>
      <c r="C411" s="17" t="s">
        <v>1096</v>
      </c>
      <c r="D411" s="18" t="s">
        <v>1097</v>
      </c>
      <c r="E411" s="18" t="s">
        <v>449</v>
      </c>
      <c r="F411" s="9">
        <v>509</v>
      </c>
      <c r="G411" s="84">
        <v>45646</v>
      </c>
      <c r="H411" s="57">
        <v>4.9753999999999996</v>
      </c>
      <c r="I411" s="20">
        <v>519279.98</v>
      </c>
      <c r="J411" s="97">
        <f t="shared" si="14"/>
        <v>104369.49391003739</v>
      </c>
      <c r="K411" s="93">
        <v>0</v>
      </c>
      <c r="L411" s="19">
        <f t="shared" si="13"/>
        <v>0</v>
      </c>
    </row>
    <row r="412" spans="2:12" s="11" customFormat="1" ht="66" x14ac:dyDescent="0.25">
      <c r="B412" s="16">
        <v>404</v>
      </c>
      <c r="C412" s="17" t="s">
        <v>2890</v>
      </c>
      <c r="D412" s="18" t="s">
        <v>1098</v>
      </c>
      <c r="E412" s="18" t="s">
        <v>519</v>
      </c>
      <c r="F412" s="9">
        <v>510</v>
      </c>
      <c r="G412" s="84">
        <v>45646</v>
      </c>
      <c r="H412" s="57">
        <v>4.9753999999999996</v>
      </c>
      <c r="I412" s="20">
        <v>1292572.4099999999</v>
      </c>
      <c r="J412" s="97">
        <f t="shared" si="14"/>
        <v>259792.66189653095</v>
      </c>
      <c r="K412" s="93">
        <v>0</v>
      </c>
      <c r="L412" s="19">
        <f t="shared" si="13"/>
        <v>0</v>
      </c>
    </row>
    <row r="413" spans="2:12" s="11" customFormat="1" ht="49.5" x14ac:dyDescent="0.25">
      <c r="B413" s="16">
        <v>405</v>
      </c>
      <c r="C413" s="17" t="s">
        <v>2891</v>
      </c>
      <c r="D413" s="18" t="s">
        <v>1099</v>
      </c>
      <c r="E413" s="18" t="s">
        <v>519</v>
      </c>
      <c r="F413" s="9">
        <v>511</v>
      </c>
      <c r="G413" s="84">
        <v>45646</v>
      </c>
      <c r="H413" s="57">
        <v>4.9753999999999996</v>
      </c>
      <c r="I413" s="20">
        <v>766443.79</v>
      </c>
      <c r="J413" s="97">
        <f t="shared" si="14"/>
        <v>154046.66760461472</v>
      </c>
      <c r="K413" s="93">
        <v>0</v>
      </c>
      <c r="L413" s="19">
        <f t="shared" si="13"/>
        <v>0</v>
      </c>
    </row>
    <row r="414" spans="2:12" s="11" customFormat="1" ht="49.5" x14ac:dyDescent="0.25">
      <c r="B414" s="16">
        <v>406</v>
      </c>
      <c r="C414" s="17" t="s">
        <v>1100</v>
      </c>
      <c r="D414" s="18" t="s">
        <v>1101</v>
      </c>
      <c r="E414" s="18" t="s">
        <v>640</v>
      </c>
      <c r="F414" s="9">
        <v>512</v>
      </c>
      <c r="G414" s="84">
        <v>45646</v>
      </c>
      <c r="H414" s="57">
        <v>4.9753999999999996</v>
      </c>
      <c r="I414" s="20">
        <v>639154.94999999995</v>
      </c>
      <c r="J414" s="97">
        <f t="shared" si="14"/>
        <v>128463.02809824336</v>
      </c>
      <c r="K414" s="93">
        <v>0</v>
      </c>
      <c r="L414" s="19">
        <f t="shared" si="13"/>
        <v>0</v>
      </c>
    </row>
    <row r="415" spans="2:12" s="11" customFormat="1" ht="33" x14ac:dyDescent="0.25">
      <c r="B415" s="16">
        <v>407</v>
      </c>
      <c r="C415" s="17" t="s">
        <v>1102</v>
      </c>
      <c r="D415" s="18" t="s">
        <v>394</v>
      </c>
      <c r="E415" s="18" t="s">
        <v>431</v>
      </c>
      <c r="F415" s="9">
        <v>513</v>
      </c>
      <c r="G415" s="84">
        <v>45646</v>
      </c>
      <c r="H415" s="57">
        <v>4.9753999999999996</v>
      </c>
      <c r="I415" s="20">
        <v>979426.53</v>
      </c>
      <c r="J415" s="97">
        <f t="shared" si="14"/>
        <v>196853.82682799376</v>
      </c>
      <c r="K415" s="93">
        <v>0</v>
      </c>
      <c r="L415" s="19">
        <f t="shared" si="13"/>
        <v>0</v>
      </c>
    </row>
    <row r="416" spans="2:12" s="11" customFormat="1" ht="66" x14ac:dyDescent="0.25">
      <c r="B416" s="16">
        <v>408</v>
      </c>
      <c r="C416" s="17" t="s">
        <v>1103</v>
      </c>
      <c r="D416" s="18" t="s">
        <v>1104</v>
      </c>
      <c r="E416" s="18" t="s">
        <v>498</v>
      </c>
      <c r="F416" s="9">
        <v>515</v>
      </c>
      <c r="G416" s="84">
        <v>45646</v>
      </c>
      <c r="H416" s="57">
        <v>4.9753999999999996</v>
      </c>
      <c r="I416" s="20">
        <v>1839115.66</v>
      </c>
      <c r="J416" s="97">
        <f t="shared" si="14"/>
        <v>369641.76950596937</v>
      </c>
      <c r="K416" s="93">
        <v>0</v>
      </c>
      <c r="L416" s="19">
        <f t="shared" si="13"/>
        <v>0</v>
      </c>
    </row>
    <row r="417" spans="2:12" s="11" customFormat="1" ht="49.5" x14ac:dyDescent="0.25">
      <c r="B417" s="16">
        <v>409</v>
      </c>
      <c r="C417" s="17" t="s">
        <v>1105</v>
      </c>
      <c r="D417" s="18" t="s">
        <v>1106</v>
      </c>
      <c r="E417" s="18" t="s">
        <v>464</v>
      </c>
      <c r="F417" s="9">
        <v>516</v>
      </c>
      <c r="G417" s="84">
        <v>45646</v>
      </c>
      <c r="H417" s="57">
        <v>4.9753999999999996</v>
      </c>
      <c r="I417" s="20">
        <v>430901.33</v>
      </c>
      <c r="J417" s="97">
        <f t="shared" si="14"/>
        <v>86606.369337138734</v>
      </c>
      <c r="K417" s="93">
        <v>0</v>
      </c>
      <c r="L417" s="19">
        <f t="shared" si="13"/>
        <v>0</v>
      </c>
    </row>
    <row r="418" spans="2:12" s="11" customFormat="1" ht="49.5" x14ac:dyDescent="0.25">
      <c r="B418" s="16">
        <v>410</v>
      </c>
      <c r="C418" s="17" t="s">
        <v>2892</v>
      </c>
      <c r="D418" s="18" t="s">
        <v>1107</v>
      </c>
      <c r="E418" s="18" t="s">
        <v>591</v>
      </c>
      <c r="F418" s="9">
        <v>517</v>
      </c>
      <c r="G418" s="84">
        <v>45646</v>
      </c>
      <c r="H418" s="57">
        <v>4.9753999999999996</v>
      </c>
      <c r="I418" s="20">
        <v>1227006.98</v>
      </c>
      <c r="J418" s="97">
        <f t="shared" si="14"/>
        <v>246614.74052337502</v>
      </c>
      <c r="K418" s="93">
        <v>0</v>
      </c>
      <c r="L418" s="19">
        <f t="shared" si="13"/>
        <v>0</v>
      </c>
    </row>
    <row r="419" spans="2:12" s="11" customFormat="1" ht="49.5" x14ac:dyDescent="0.25">
      <c r="B419" s="16">
        <v>411</v>
      </c>
      <c r="C419" s="17" t="s">
        <v>1108</v>
      </c>
      <c r="D419" s="18" t="s">
        <v>1109</v>
      </c>
      <c r="E419" s="18" t="s">
        <v>610</v>
      </c>
      <c r="F419" s="9">
        <v>518</v>
      </c>
      <c r="G419" s="84">
        <v>45646</v>
      </c>
      <c r="H419" s="57">
        <v>4.9753999999999996</v>
      </c>
      <c r="I419" s="20">
        <v>2456004.4900000002</v>
      </c>
      <c r="J419" s="97">
        <f t="shared" si="14"/>
        <v>493629.5554126302</v>
      </c>
      <c r="K419" s="93">
        <v>0</v>
      </c>
      <c r="L419" s="19">
        <f t="shared" si="13"/>
        <v>0</v>
      </c>
    </row>
    <row r="420" spans="2:12" s="11" customFormat="1" ht="33" x14ac:dyDescent="0.25">
      <c r="B420" s="16">
        <v>412</v>
      </c>
      <c r="C420" s="17" t="s">
        <v>2754</v>
      </c>
      <c r="D420" s="18" t="s">
        <v>1110</v>
      </c>
      <c r="E420" s="18" t="s">
        <v>610</v>
      </c>
      <c r="F420" s="9">
        <v>519</v>
      </c>
      <c r="G420" s="84">
        <v>45646</v>
      </c>
      <c r="H420" s="57">
        <v>4.9753999999999996</v>
      </c>
      <c r="I420" s="20">
        <v>2456004.4900000002</v>
      </c>
      <c r="J420" s="97">
        <f t="shared" si="14"/>
        <v>493629.5554126302</v>
      </c>
      <c r="K420" s="93">
        <v>0</v>
      </c>
      <c r="L420" s="19">
        <f t="shared" si="13"/>
        <v>0</v>
      </c>
    </row>
    <row r="421" spans="2:12" s="11" customFormat="1" ht="66" x14ac:dyDescent="0.25">
      <c r="B421" s="16">
        <v>413</v>
      </c>
      <c r="C421" s="17" t="s">
        <v>2755</v>
      </c>
      <c r="D421" s="18" t="s">
        <v>1111</v>
      </c>
      <c r="E421" s="18" t="s">
        <v>719</v>
      </c>
      <c r="F421" s="9">
        <v>520</v>
      </c>
      <c r="G421" s="84">
        <v>45646</v>
      </c>
      <c r="H421" s="57">
        <v>4.9753999999999996</v>
      </c>
      <c r="I421" s="20">
        <v>780929.34</v>
      </c>
      <c r="J421" s="97">
        <f t="shared" si="14"/>
        <v>156958.1018611569</v>
      </c>
      <c r="K421" s="93">
        <v>0</v>
      </c>
      <c r="L421" s="19">
        <f t="shared" si="13"/>
        <v>0</v>
      </c>
    </row>
    <row r="422" spans="2:12" s="11" customFormat="1" ht="49.5" x14ac:dyDescent="0.25">
      <c r="B422" s="16">
        <v>414</v>
      </c>
      <c r="C422" s="17" t="s">
        <v>2756</v>
      </c>
      <c r="D422" s="18" t="s">
        <v>1112</v>
      </c>
      <c r="E422" s="18" t="s">
        <v>719</v>
      </c>
      <c r="F422" s="9">
        <v>521</v>
      </c>
      <c r="G422" s="84">
        <v>45646</v>
      </c>
      <c r="H422" s="57">
        <v>4.9753999999999996</v>
      </c>
      <c r="I422" s="20">
        <v>1973275.85</v>
      </c>
      <c r="J422" s="97">
        <f t="shared" si="14"/>
        <v>396606.47385134868</v>
      </c>
      <c r="K422" s="93">
        <v>0</v>
      </c>
      <c r="L422" s="19">
        <f t="shared" si="13"/>
        <v>0</v>
      </c>
    </row>
    <row r="423" spans="2:12" s="11" customFormat="1" ht="66" x14ac:dyDescent="0.25">
      <c r="B423" s="16">
        <v>415</v>
      </c>
      <c r="C423" s="17" t="s">
        <v>2757</v>
      </c>
      <c r="D423" s="18" t="s">
        <v>1113</v>
      </c>
      <c r="E423" s="18" t="s">
        <v>719</v>
      </c>
      <c r="F423" s="9">
        <v>522</v>
      </c>
      <c r="G423" s="84">
        <v>45646</v>
      </c>
      <c r="H423" s="57">
        <v>4.9753999999999996</v>
      </c>
      <c r="I423" s="20">
        <v>1332924.95</v>
      </c>
      <c r="J423" s="97">
        <f t="shared" si="14"/>
        <v>267903.0731197492</v>
      </c>
      <c r="K423" s="93">
        <v>0</v>
      </c>
      <c r="L423" s="19">
        <f t="shared" ref="L423:L439" si="15">K423/H423</f>
        <v>0</v>
      </c>
    </row>
    <row r="424" spans="2:12" s="11" customFormat="1" ht="49.5" x14ac:dyDescent="0.25">
      <c r="B424" s="16">
        <v>416</v>
      </c>
      <c r="C424" s="17" t="s">
        <v>1114</v>
      </c>
      <c r="D424" s="18" t="s">
        <v>1115</v>
      </c>
      <c r="E424" s="18" t="s">
        <v>607</v>
      </c>
      <c r="F424" s="9">
        <v>523</v>
      </c>
      <c r="G424" s="84">
        <v>45646</v>
      </c>
      <c r="H424" s="57">
        <v>4.9753999999999996</v>
      </c>
      <c r="I424" s="20">
        <v>1647247.28</v>
      </c>
      <c r="J424" s="97">
        <f t="shared" si="14"/>
        <v>331078.36153877078</v>
      </c>
      <c r="K424" s="93">
        <v>0</v>
      </c>
      <c r="L424" s="19">
        <f t="shared" si="15"/>
        <v>0</v>
      </c>
    </row>
    <row r="425" spans="2:12" s="11" customFormat="1" ht="49.5" x14ac:dyDescent="0.25">
      <c r="B425" s="16">
        <v>417</v>
      </c>
      <c r="C425" s="17" t="s">
        <v>1116</v>
      </c>
      <c r="D425" s="18" t="s">
        <v>1117</v>
      </c>
      <c r="E425" s="18" t="s">
        <v>607</v>
      </c>
      <c r="F425" s="9">
        <v>524</v>
      </c>
      <c r="G425" s="84">
        <v>45646</v>
      </c>
      <c r="H425" s="57">
        <v>4.9753999999999996</v>
      </c>
      <c r="I425" s="20">
        <v>1647247.28</v>
      </c>
      <c r="J425" s="97">
        <f t="shared" si="14"/>
        <v>331078.36153877078</v>
      </c>
      <c r="K425" s="93">
        <v>0</v>
      </c>
      <c r="L425" s="19">
        <f t="shared" si="15"/>
        <v>0</v>
      </c>
    </row>
    <row r="426" spans="2:12" s="11" customFormat="1" ht="49.5" x14ac:dyDescent="0.25">
      <c r="B426" s="16">
        <v>418</v>
      </c>
      <c r="C426" s="17" t="s">
        <v>2798</v>
      </c>
      <c r="D426" s="18" t="s">
        <v>1118</v>
      </c>
      <c r="E426" s="18" t="s">
        <v>431</v>
      </c>
      <c r="F426" s="9">
        <v>525</v>
      </c>
      <c r="G426" s="84">
        <v>45646</v>
      </c>
      <c r="H426" s="57">
        <v>4.9753999999999996</v>
      </c>
      <c r="I426" s="20">
        <v>2443585.9900000002</v>
      </c>
      <c r="J426" s="97">
        <f t="shared" si="14"/>
        <v>491133.57518993458</v>
      </c>
      <c r="K426" s="93">
        <v>0</v>
      </c>
      <c r="L426" s="19">
        <f t="shared" si="15"/>
        <v>0</v>
      </c>
    </row>
    <row r="427" spans="2:12" s="11" customFormat="1" ht="66" x14ac:dyDescent="0.25">
      <c r="B427" s="16">
        <v>419</v>
      </c>
      <c r="C427" s="17" t="s">
        <v>1119</v>
      </c>
      <c r="D427" s="18" t="s">
        <v>1120</v>
      </c>
      <c r="E427" s="18" t="s">
        <v>610</v>
      </c>
      <c r="F427" s="9">
        <v>526</v>
      </c>
      <c r="G427" s="84">
        <v>45646</v>
      </c>
      <c r="H427" s="57">
        <v>4.9753999999999996</v>
      </c>
      <c r="I427" s="20">
        <v>1933645.15</v>
      </c>
      <c r="J427" s="97">
        <f t="shared" si="14"/>
        <v>388641.14443059854</v>
      </c>
      <c r="K427" s="93">
        <v>0</v>
      </c>
      <c r="L427" s="19">
        <f t="shared" si="15"/>
        <v>0</v>
      </c>
    </row>
    <row r="428" spans="2:12" s="11" customFormat="1" ht="66" x14ac:dyDescent="0.25">
      <c r="B428" s="16">
        <v>420</v>
      </c>
      <c r="C428" s="17" t="s">
        <v>1121</v>
      </c>
      <c r="D428" s="18" t="s">
        <v>1122</v>
      </c>
      <c r="E428" s="18" t="s">
        <v>647</v>
      </c>
      <c r="F428" s="9">
        <v>527</v>
      </c>
      <c r="G428" s="84">
        <v>45646</v>
      </c>
      <c r="H428" s="57">
        <v>4.9753999999999996</v>
      </c>
      <c r="I428" s="20">
        <v>6395423.6399999997</v>
      </c>
      <c r="J428" s="97">
        <f t="shared" si="14"/>
        <v>1285408.9399847249</v>
      </c>
      <c r="K428" s="93">
        <v>0</v>
      </c>
      <c r="L428" s="19">
        <f t="shared" si="15"/>
        <v>0</v>
      </c>
    </row>
    <row r="429" spans="2:12" s="11" customFormat="1" ht="49.5" x14ac:dyDescent="0.25">
      <c r="B429" s="16">
        <v>421</v>
      </c>
      <c r="C429" s="17" t="s">
        <v>2799</v>
      </c>
      <c r="D429" s="18" t="s">
        <v>1055</v>
      </c>
      <c r="E429" s="18" t="s">
        <v>610</v>
      </c>
      <c r="F429" s="9">
        <v>528</v>
      </c>
      <c r="G429" s="84">
        <v>45646</v>
      </c>
      <c r="H429" s="57">
        <v>4.9753999999999996</v>
      </c>
      <c r="I429" s="20">
        <v>2455475.7200000002</v>
      </c>
      <c r="J429" s="97">
        <f t="shared" si="14"/>
        <v>493523.27853036951</v>
      </c>
      <c r="K429" s="93">
        <v>0</v>
      </c>
      <c r="L429" s="19">
        <f t="shared" si="15"/>
        <v>0</v>
      </c>
    </row>
    <row r="430" spans="2:12" s="11" customFormat="1" x14ac:dyDescent="0.25">
      <c r="B430" s="16">
        <v>422</v>
      </c>
      <c r="C430" s="17" t="s">
        <v>2800</v>
      </c>
      <c r="D430" s="18" t="s">
        <v>1123</v>
      </c>
      <c r="E430" s="18" t="s">
        <v>610</v>
      </c>
      <c r="F430" s="9">
        <v>529</v>
      </c>
      <c r="G430" s="84">
        <v>45646</v>
      </c>
      <c r="H430" s="57">
        <v>4.9753999999999996</v>
      </c>
      <c r="I430" s="20">
        <v>1456004.49</v>
      </c>
      <c r="J430" s="97">
        <f t="shared" si="14"/>
        <v>292640.69019576319</v>
      </c>
      <c r="K430" s="93">
        <v>0</v>
      </c>
      <c r="L430" s="19">
        <f t="shared" si="15"/>
        <v>0</v>
      </c>
    </row>
    <row r="431" spans="2:12" s="11" customFormat="1" ht="49.5" x14ac:dyDescent="0.25">
      <c r="B431" s="16">
        <v>423</v>
      </c>
      <c r="C431" s="17" t="s">
        <v>1124</v>
      </c>
      <c r="D431" s="18" t="s">
        <v>1125</v>
      </c>
      <c r="E431" s="18" t="s">
        <v>607</v>
      </c>
      <c r="F431" s="9">
        <v>530</v>
      </c>
      <c r="G431" s="84">
        <v>45646</v>
      </c>
      <c r="H431" s="57">
        <v>4.9753999999999996</v>
      </c>
      <c r="I431" s="20">
        <v>1009625.75</v>
      </c>
      <c r="J431" s="97">
        <f t="shared" si="14"/>
        <v>202923.53378622825</v>
      </c>
      <c r="K431" s="93">
        <v>0</v>
      </c>
      <c r="L431" s="19">
        <f t="shared" si="15"/>
        <v>0</v>
      </c>
    </row>
    <row r="432" spans="2:12" s="11" customFormat="1" x14ac:dyDescent="0.25">
      <c r="B432" s="16">
        <v>424</v>
      </c>
      <c r="C432" s="17" t="s">
        <v>2801</v>
      </c>
      <c r="D432" s="18" t="s">
        <v>1126</v>
      </c>
      <c r="E432" s="18" t="s">
        <v>610</v>
      </c>
      <c r="F432" s="9">
        <v>531</v>
      </c>
      <c r="G432" s="84">
        <v>45646</v>
      </c>
      <c r="H432" s="57">
        <v>4.9753999999999996</v>
      </c>
      <c r="I432" s="20">
        <v>5730517.6399999997</v>
      </c>
      <c r="J432" s="97">
        <f t="shared" si="14"/>
        <v>1151770.2375688388</v>
      </c>
      <c r="K432" s="93">
        <v>0</v>
      </c>
      <c r="L432" s="19">
        <f t="shared" si="15"/>
        <v>0</v>
      </c>
    </row>
    <row r="433" spans="2:12" s="11" customFormat="1" ht="49.5" x14ac:dyDescent="0.25">
      <c r="B433" s="16">
        <v>425</v>
      </c>
      <c r="C433" s="17" t="s">
        <v>1127</v>
      </c>
      <c r="D433" s="18" t="s">
        <v>1128</v>
      </c>
      <c r="E433" s="18" t="s">
        <v>408</v>
      </c>
      <c r="F433" s="9">
        <v>532</v>
      </c>
      <c r="G433" s="84">
        <v>45646</v>
      </c>
      <c r="H433" s="57">
        <v>4.9753999999999996</v>
      </c>
      <c r="I433" s="20">
        <v>1952239.94</v>
      </c>
      <c r="J433" s="97">
        <f t="shared" si="14"/>
        <v>392378.49017164449</v>
      </c>
      <c r="K433" s="93">
        <v>0</v>
      </c>
      <c r="L433" s="19">
        <f t="shared" si="15"/>
        <v>0</v>
      </c>
    </row>
    <row r="434" spans="2:12" s="11" customFormat="1" ht="49.5" x14ac:dyDescent="0.25">
      <c r="B434" s="16">
        <v>426</v>
      </c>
      <c r="C434" s="17" t="s">
        <v>1129</v>
      </c>
      <c r="D434" s="18" t="s">
        <v>1130</v>
      </c>
      <c r="E434" s="18" t="s">
        <v>464</v>
      </c>
      <c r="F434" s="9">
        <v>533</v>
      </c>
      <c r="G434" s="84">
        <v>45646</v>
      </c>
      <c r="H434" s="57">
        <v>4.9753999999999996</v>
      </c>
      <c r="I434" s="20">
        <v>483140.48</v>
      </c>
      <c r="J434" s="97">
        <f t="shared" si="14"/>
        <v>97105.856815532417</v>
      </c>
      <c r="K434" s="93">
        <v>0</v>
      </c>
      <c r="L434" s="19">
        <f t="shared" si="15"/>
        <v>0</v>
      </c>
    </row>
    <row r="435" spans="2:12" s="11" customFormat="1" ht="66" x14ac:dyDescent="0.25">
      <c r="B435" s="16">
        <v>427</v>
      </c>
      <c r="C435" s="17" t="s">
        <v>1131</v>
      </c>
      <c r="D435" s="18" t="s">
        <v>1132</v>
      </c>
      <c r="E435" s="18" t="s">
        <v>408</v>
      </c>
      <c r="F435" s="9">
        <v>534</v>
      </c>
      <c r="G435" s="84">
        <v>45646</v>
      </c>
      <c r="H435" s="57">
        <v>4.9753999999999996</v>
      </c>
      <c r="I435" s="20">
        <v>1968514.2</v>
      </c>
      <c r="J435" s="97">
        <f t="shared" si="14"/>
        <v>395649.43522128876</v>
      </c>
      <c r="K435" s="93">
        <v>0</v>
      </c>
      <c r="L435" s="19">
        <f t="shared" si="15"/>
        <v>0</v>
      </c>
    </row>
    <row r="436" spans="2:12" s="11" customFormat="1" ht="49.5" x14ac:dyDescent="0.25">
      <c r="B436" s="16">
        <v>428</v>
      </c>
      <c r="C436" s="17" t="s">
        <v>2802</v>
      </c>
      <c r="D436" s="18" t="s">
        <v>1133</v>
      </c>
      <c r="E436" s="18" t="s">
        <v>408</v>
      </c>
      <c r="F436" s="9">
        <v>535</v>
      </c>
      <c r="G436" s="84">
        <v>45646</v>
      </c>
      <c r="H436" s="57">
        <v>4.9753999999999996</v>
      </c>
      <c r="I436" s="20">
        <v>520697.05</v>
      </c>
      <c r="J436" s="97">
        <f t="shared" si="14"/>
        <v>104654.30920127025</v>
      </c>
      <c r="K436" s="93">
        <v>0</v>
      </c>
      <c r="L436" s="19">
        <f t="shared" si="15"/>
        <v>0</v>
      </c>
    </row>
    <row r="437" spans="2:12" s="11" customFormat="1" ht="49.5" x14ac:dyDescent="0.25">
      <c r="B437" s="16">
        <v>429</v>
      </c>
      <c r="C437" s="17" t="s">
        <v>1134</v>
      </c>
      <c r="D437" s="18" t="s">
        <v>1135</v>
      </c>
      <c r="E437" s="18" t="s">
        <v>692</v>
      </c>
      <c r="F437" s="9">
        <v>536</v>
      </c>
      <c r="G437" s="84">
        <v>45646</v>
      </c>
      <c r="H437" s="57">
        <v>4.9753999999999996</v>
      </c>
      <c r="I437" s="20">
        <v>1336941.95</v>
      </c>
      <c r="J437" s="97">
        <f t="shared" si="14"/>
        <v>268710.44539132534</v>
      </c>
      <c r="K437" s="93">
        <v>0</v>
      </c>
      <c r="L437" s="19">
        <f t="shared" si="15"/>
        <v>0</v>
      </c>
    </row>
    <row r="438" spans="2:12" s="11" customFormat="1" x14ac:dyDescent="0.25">
      <c r="B438" s="16">
        <v>430</v>
      </c>
      <c r="C438" s="17" t="s">
        <v>1136</v>
      </c>
      <c r="D438" s="18" t="s">
        <v>1137</v>
      </c>
      <c r="E438" s="18" t="s">
        <v>607</v>
      </c>
      <c r="F438" s="9">
        <v>537</v>
      </c>
      <c r="G438" s="84">
        <v>45646</v>
      </c>
      <c r="H438" s="57">
        <v>4.9753999999999996</v>
      </c>
      <c r="I438" s="20">
        <v>1140480.73</v>
      </c>
      <c r="J438" s="97">
        <f t="shared" si="14"/>
        <v>229223.92772440409</v>
      </c>
      <c r="K438" s="93">
        <v>0</v>
      </c>
      <c r="L438" s="19">
        <f t="shared" si="15"/>
        <v>0</v>
      </c>
    </row>
    <row r="439" spans="2:12" s="11" customFormat="1" ht="66.75" thickBot="1" x14ac:dyDescent="0.3">
      <c r="B439" s="16">
        <v>431</v>
      </c>
      <c r="C439" s="23" t="s">
        <v>1138</v>
      </c>
      <c r="D439" s="24" t="s">
        <v>1139</v>
      </c>
      <c r="E439" s="24" t="s">
        <v>546</v>
      </c>
      <c r="F439" s="22">
        <v>538</v>
      </c>
      <c r="G439" s="84">
        <v>45646</v>
      </c>
      <c r="H439" s="57">
        <v>4.9753999999999996</v>
      </c>
      <c r="I439" s="34">
        <v>754771.01</v>
      </c>
      <c r="J439" s="98">
        <f>I439/H439</f>
        <v>151700.56879848859</v>
      </c>
      <c r="K439" s="94">
        <v>0</v>
      </c>
      <c r="L439" s="25">
        <f t="shared" si="15"/>
        <v>0</v>
      </c>
    </row>
    <row r="440" spans="2:12" ht="20.100000000000001" customHeight="1" thickBot="1" x14ac:dyDescent="0.35">
      <c r="B440" s="337"/>
      <c r="C440" s="338"/>
      <c r="D440" s="338"/>
      <c r="E440" s="338"/>
      <c r="F440" s="338"/>
      <c r="G440" s="338"/>
      <c r="H440" s="339"/>
      <c r="I440" s="26">
        <f>SUM(I9:I439)</f>
        <v>1057818614.3000005</v>
      </c>
      <c r="J440" s="99">
        <f>SUM(J9:J439)</f>
        <v>212609762.89343575</v>
      </c>
      <c r="K440" s="95">
        <f>SUM(K9:K439)</f>
        <v>4500810.92</v>
      </c>
      <c r="L440" s="28">
        <f>SUM(L9:L439)</f>
        <v>904612.87936648307</v>
      </c>
    </row>
  </sheetData>
  <protectedRanges>
    <protectedRange algorithmName="SHA-512" hashValue="HURDkA1tq8LFk1FtEJg6oPBPpmgeWdTHijmujZEeAEjyV7m7jaYFriu8uGUSJx9QCPRpNBs6XDiFn+T2ClKLMQ==" saltValue="s5pMjzjL0im1NtbkcSe7Jw==" spinCount="100000" sqref="C9:I394 C396:I439 D395:I395" name="Range1"/>
    <protectedRange algorithmName="SHA-512" hashValue="HURDkA1tq8LFk1FtEJg6oPBPpmgeWdTHijmujZEeAEjyV7m7jaYFriu8uGUSJx9QCPRpNBs6XDiFn+T2ClKLMQ==" saltValue="s5pMjzjL0im1NtbkcSe7Jw==" spinCount="100000" sqref="C395" name="Range1_1"/>
  </protectedRanges>
  <mergeCells count="10">
    <mergeCell ref="B440:H440"/>
    <mergeCell ref="K7:L7"/>
    <mergeCell ref="B6:L6"/>
    <mergeCell ref="B3:L3"/>
    <mergeCell ref="B7:B8"/>
    <mergeCell ref="C7:C8"/>
    <mergeCell ref="D7:D8"/>
    <mergeCell ref="F7:G7"/>
    <mergeCell ref="I7:J7"/>
    <mergeCell ref="E7:E8"/>
  </mergeCells>
  <pageMargins left="0.7" right="0.7" top="0.75" bottom="0.75" header="0.3" footer="0.3"/>
  <ignoredErrors>
    <ignoredError sqref="F9:F7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66186-72AC-4E3D-8CB2-46EB68FC7C70}">
  <dimension ref="B2:L14"/>
  <sheetViews>
    <sheetView workbookViewId="0">
      <selection activeCell="I20" sqref="I20"/>
    </sheetView>
  </sheetViews>
  <sheetFormatPr defaultColWidth="8.85546875" defaultRowHeight="16.5" x14ac:dyDescent="0.3"/>
  <cols>
    <col min="1" max="1" width="5.5703125" style="7" customWidth="1"/>
    <col min="2" max="2" width="5.5703125" style="10" customWidth="1"/>
    <col min="3" max="3" width="42.85546875" style="10" customWidth="1"/>
    <col min="4" max="5" width="32.85546875" style="7" customWidth="1"/>
    <col min="6" max="6" width="5.85546875" style="10" customWidth="1"/>
    <col min="7" max="7" width="10.85546875" style="10" customWidth="1"/>
    <col min="8" max="8" width="12.5703125" style="10" customWidth="1"/>
    <col min="9" max="12" width="15.85546875" style="7" customWidth="1"/>
    <col min="13" max="16384" width="8.85546875" style="7"/>
  </cols>
  <sheetData>
    <row r="2" spans="2:12" ht="17.25" thickBot="1" x14ac:dyDescent="0.35"/>
    <row r="3" spans="2:12" ht="20.100000000000001" customHeight="1" thickBot="1" x14ac:dyDescent="0.35">
      <c r="B3" s="323" t="s">
        <v>205</v>
      </c>
      <c r="C3" s="324"/>
      <c r="D3" s="324"/>
      <c r="E3" s="324"/>
      <c r="F3" s="324"/>
      <c r="G3" s="324"/>
      <c r="H3" s="324"/>
      <c r="I3" s="324"/>
      <c r="J3" s="324"/>
      <c r="K3" s="324"/>
      <c r="L3" s="325"/>
    </row>
    <row r="5" spans="2:12" ht="17.25" thickBot="1" x14ac:dyDescent="0.35"/>
    <row r="6" spans="2:12" ht="20.100000000000001" customHeight="1" thickBot="1" x14ac:dyDescent="0.35">
      <c r="B6" s="326" t="s">
        <v>186</v>
      </c>
      <c r="C6" s="327"/>
      <c r="D6" s="327"/>
      <c r="E6" s="327"/>
      <c r="F6" s="327"/>
      <c r="G6" s="327"/>
      <c r="H6" s="327"/>
      <c r="I6" s="327"/>
      <c r="J6" s="327"/>
      <c r="K6" s="327"/>
      <c r="L6" s="328"/>
    </row>
    <row r="7" spans="2:12" s="63" customFormat="1" ht="42" customHeight="1" x14ac:dyDescent="0.25">
      <c r="B7" s="329" t="s">
        <v>184</v>
      </c>
      <c r="C7" s="331" t="s">
        <v>178</v>
      </c>
      <c r="D7" s="331" t="s">
        <v>179</v>
      </c>
      <c r="E7" s="331" t="s">
        <v>192</v>
      </c>
      <c r="F7" s="335" t="s">
        <v>180</v>
      </c>
      <c r="G7" s="336"/>
      <c r="H7" s="105" t="s">
        <v>213</v>
      </c>
      <c r="I7" s="333" t="s">
        <v>215</v>
      </c>
      <c r="J7" s="340"/>
      <c r="K7" s="333" t="s">
        <v>212</v>
      </c>
      <c r="L7" s="341"/>
    </row>
    <row r="8" spans="2:12" s="32" customFormat="1" ht="21.95" customHeight="1" thickBot="1" x14ac:dyDescent="0.3">
      <c r="B8" s="330"/>
      <c r="C8" s="332"/>
      <c r="D8" s="332"/>
      <c r="E8" s="332"/>
      <c r="F8" s="29" t="s">
        <v>182</v>
      </c>
      <c r="G8" s="29" t="s">
        <v>183</v>
      </c>
      <c r="H8" s="30" t="s">
        <v>214</v>
      </c>
      <c r="I8" s="29" t="s">
        <v>175</v>
      </c>
      <c r="J8" s="29" t="s">
        <v>176</v>
      </c>
      <c r="K8" s="91" t="s">
        <v>175</v>
      </c>
      <c r="L8" s="31" t="s">
        <v>176</v>
      </c>
    </row>
    <row r="9" spans="2:12" s="11" customFormat="1" ht="33" x14ac:dyDescent="0.25">
      <c r="B9" s="12">
        <v>1</v>
      </c>
      <c r="C9" s="13" t="s">
        <v>1140</v>
      </c>
      <c r="D9" s="14" t="s">
        <v>1143</v>
      </c>
      <c r="E9" s="115" t="s">
        <v>1150</v>
      </c>
      <c r="F9" s="8">
        <v>61</v>
      </c>
      <c r="G9" s="85">
        <v>45338</v>
      </c>
      <c r="H9" s="56">
        <v>4.9752999999999998</v>
      </c>
      <c r="I9" s="33">
        <v>246322038.31</v>
      </c>
      <c r="J9" s="96">
        <f>I9/H9</f>
        <v>49508982.03324423</v>
      </c>
      <c r="K9" s="92">
        <v>0</v>
      </c>
      <c r="L9" s="15">
        <f>K9/H9</f>
        <v>0</v>
      </c>
    </row>
    <row r="10" spans="2:12" s="11" customFormat="1" ht="49.5" x14ac:dyDescent="0.25">
      <c r="B10" s="16">
        <v>2</v>
      </c>
      <c r="C10" s="17" t="s">
        <v>1142</v>
      </c>
      <c r="D10" s="18" t="s">
        <v>1144</v>
      </c>
      <c r="E10" s="107" t="s">
        <v>1151</v>
      </c>
      <c r="F10" s="9">
        <v>93</v>
      </c>
      <c r="G10" s="84">
        <v>45442</v>
      </c>
      <c r="H10" s="57">
        <v>4.9752999999999998</v>
      </c>
      <c r="I10" s="20">
        <v>195863985</v>
      </c>
      <c r="J10" s="97">
        <f t="shared" ref="J10:J13" si="0">I10/H10</f>
        <v>39367271.320322394</v>
      </c>
      <c r="K10" s="93">
        <v>0</v>
      </c>
      <c r="L10" s="19">
        <f t="shared" ref="L10:L13" si="1">K10/H10</f>
        <v>0</v>
      </c>
    </row>
    <row r="11" spans="2:12" s="11" customFormat="1" ht="66" x14ac:dyDescent="0.25">
      <c r="B11" s="16">
        <v>3</v>
      </c>
      <c r="C11" s="17" t="s">
        <v>1148</v>
      </c>
      <c r="D11" s="18" t="s">
        <v>1145</v>
      </c>
      <c r="E11" s="107" t="s">
        <v>1152</v>
      </c>
      <c r="F11" s="9">
        <v>94</v>
      </c>
      <c r="G11" s="84">
        <v>45442</v>
      </c>
      <c r="H11" s="57">
        <v>4.9752999999999998</v>
      </c>
      <c r="I11" s="20">
        <v>248505387.97</v>
      </c>
      <c r="J11" s="97">
        <f t="shared" si="0"/>
        <v>49947819.823930219</v>
      </c>
      <c r="K11" s="93">
        <v>0</v>
      </c>
      <c r="L11" s="19">
        <f t="shared" si="1"/>
        <v>0</v>
      </c>
    </row>
    <row r="12" spans="2:12" s="11" customFormat="1" ht="148.5" x14ac:dyDescent="0.25">
      <c r="B12" s="16">
        <v>4</v>
      </c>
      <c r="C12" s="17" t="s">
        <v>1149</v>
      </c>
      <c r="D12" s="18" t="s">
        <v>1146</v>
      </c>
      <c r="E12" s="107" t="s">
        <v>1153</v>
      </c>
      <c r="F12" s="9">
        <v>95</v>
      </c>
      <c r="G12" s="84">
        <v>45442</v>
      </c>
      <c r="H12" s="57">
        <v>4.9767999999999999</v>
      </c>
      <c r="I12" s="20">
        <v>248764999.94999999</v>
      </c>
      <c r="J12" s="97">
        <f t="shared" si="0"/>
        <v>49984930.06550394</v>
      </c>
      <c r="K12" s="93">
        <v>0</v>
      </c>
      <c r="L12" s="19">
        <f t="shared" si="1"/>
        <v>0</v>
      </c>
    </row>
    <row r="13" spans="2:12" s="11" customFormat="1" ht="99.75" thickBot="1" x14ac:dyDescent="0.3">
      <c r="B13" s="16">
        <v>5</v>
      </c>
      <c r="C13" s="17" t="s">
        <v>1141</v>
      </c>
      <c r="D13" s="18" t="s">
        <v>1147</v>
      </c>
      <c r="E13" s="107" t="s">
        <v>1154</v>
      </c>
      <c r="F13" s="9">
        <v>474</v>
      </c>
      <c r="G13" s="84">
        <v>45644</v>
      </c>
      <c r="H13" s="100">
        <v>4.9763999999999999</v>
      </c>
      <c r="I13" s="34">
        <v>248820000</v>
      </c>
      <c r="J13" s="98">
        <f t="shared" si="0"/>
        <v>50000000</v>
      </c>
      <c r="K13" s="93">
        <v>0</v>
      </c>
      <c r="L13" s="19">
        <f t="shared" si="1"/>
        <v>0</v>
      </c>
    </row>
    <row r="14" spans="2:12" ht="20.100000000000001" customHeight="1" thickBot="1" x14ac:dyDescent="0.35">
      <c r="B14" s="337"/>
      <c r="C14" s="338"/>
      <c r="D14" s="338"/>
      <c r="E14" s="338"/>
      <c r="F14" s="338"/>
      <c r="G14" s="338"/>
      <c r="H14" s="339"/>
      <c r="I14" s="26">
        <f>SUM(I9:I13)</f>
        <v>1188276411.23</v>
      </c>
      <c r="J14" s="28">
        <f>SUM(J9:J13)</f>
        <v>238809003.24300081</v>
      </c>
      <c r="K14" s="26">
        <f>SUM(K9:K13)</f>
        <v>0</v>
      </c>
      <c r="L14" s="28">
        <f>SUM(L9:L13)</f>
        <v>0</v>
      </c>
    </row>
  </sheetData>
  <protectedRanges>
    <protectedRange algorithmName="SHA-512" hashValue="24RGIYOmGDGGe2OEmtoy8Wu1dljhfUctCtVhKllbGCv8Q34iSMK48eZEG9lX3LyfHcwVBbZ+NgTJpGejm8szeA==" saltValue="LXWmJOue7rS0BnAYVuLGZQ==" spinCount="100000" sqref="F9:I13" name="Range1"/>
  </protectedRanges>
  <mergeCells count="10">
    <mergeCell ref="B14:H14"/>
    <mergeCell ref="K7:L7"/>
    <mergeCell ref="B3:L3"/>
    <mergeCell ref="B6:L6"/>
    <mergeCell ref="B7:B8"/>
    <mergeCell ref="C7:C8"/>
    <mergeCell ref="D7:D8"/>
    <mergeCell ref="F7:G7"/>
    <mergeCell ref="I7:J7"/>
    <mergeCell ref="E7:E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17336-5726-4469-9FB7-01037F28A899}">
  <dimension ref="B2:L432"/>
  <sheetViews>
    <sheetView workbookViewId="0">
      <selection activeCell="D459" sqref="D459"/>
    </sheetView>
  </sheetViews>
  <sheetFormatPr defaultColWidth="8.85546875" defaultRowHeight="16.5" x14ac:dyDescent="0.3"/>
  <cols>
    <col min="1" max="1" width="5.5703125" style="7" customWidth="1"/>
    <col min="2" max="2" width="5.5703125" style="10" customWidth="1"/>
    <col min="3" max="3" width="42.85546875" style="10" customWidth="1"/>
    <col min="4" max="5" width="32.85546875" style="7" customWidth="1"/>
    <col min="6" max="6" width="20.140625" style="10" bestFit="1" customWidth="1"/>
    <col min="7" max="7" width="10.85546875" style="10" customWidth="1"/>
    <col min="8" max="8" width="12.5703125" style="10" customWidth="1"/>
    <col min="9" max="12" width="15.85546875" style="7" customWidth="1"/>
    <col min="13" max="16384" width="8.85546875" style="7"/>
  </cols>
  <sheetData>
    <row r="2" spans="2:12" ht="17.25" thickBot="1" x14ac:dyDescent="0.35"/>
    <row r="3" spans="2:12" ht="20.100000000000001" customHeight="1" thickBot="1" x14ac:dyDescent="0.35">
      <c r="B3" s="323" t="s">
        <v>205</v>
      </c>
      <c r="C3" s="324"/>
      <c r="D3" s="324"/>
      <c r="E3" s="324"/>
      <c r="F3" s="324"/>
      <c r="G3" s="324"/>
      <c r="H3" s="324"/>
      <c r="I3" s="324"/>
      <c r="J3" s="324"/>
      <c r="K3" s="324"/>
      <c r="L3" s="325"/>
    </row>
    <row r="5" spans="2:12" ht="17.25" thickBot="1" x14ac:dyDescent="0.35"/>
    <row r="6" spans="2:12" ht="20.100000000000001" customHeight="1" thickBot="1" x14ac:dyDescent="0.35">
      <c r="B6" s="342" t="s">
        <v>188</v>
      </c>
      <c r="C6" s="343"/>
      <c r="D6" s="343"/>
      <c r="E6" s="343"/>
      <c r="F6" s="343"/>
      <c r="G6" s="343"/>
      <c r="H6" s="343"/>
      <c r="I6" s="343"/>
      <c r="J6" s="343"/>
      <c r="K6" s="343"/>
      <c r="L6" s="344"/>
    </row>
    <row r="7" spans="2:12" s="63" customFormat="1" ht="42" customHeight="1" x14ac:dyDescent="0.25">
      <c r="B7" s="329" t="s">
        <v>184</v>
      </c>
      <c r="C7" s="331" t="s">
        <v>178</v>
      </c>
      <c r="D7" s="331" t="s">
        <v>179</v>
      </c>
      <c r="E7" s="331" t="s">
        <v>192</v>
      </c>
      <c r="F7" s="335" t="s">
        <v>180</v>
      </c>
      <c r="G7" s="336"/>
      <c r="H7" s="105" t="s">
        <v>213</v>
      </c>
      <c r="I7" s="333" t="s">
        <v>215</v>
      </c>
      <c r="J7" s="340"/>
      <c r="K7" s="333" t="s">
        <v>212</v>
      </c>
      <c r="L7" s="341"/>
    </row>
    <row r="8" spans="2:12" s="32" customFormat="1" ht="21.95" customHeight="1" thickBot="1" x14ac:dyDescent="0.3">
      <c r="B8" s="330"/>
      <c r="C8" s="332"/>
      <c r="D8" s="332"/>
      <c r="E8" s="332"/>
      <c r="F8" s="29" t="s">
        <v>182</v>
      </c>
      <c r="G8" s="29" t="s">
        <v>183</v>
      </c>
      <c r="H8" s="30" t="s">
        <v>214</v>
      </c>
      <c r="I8" s="29" t="s">
        <v>175</v>
      </c>
      <c r="J8" s="29" t="s">
        <v>176</v>
      </c>
      <c r="K8" s="91" t="s">
        <v>175</v>
      </c>
      <c r="L8" s="31" t="s">
        <v>176</v>
      </c>
    </row>
    <row r="9" spans="2:12" s="11" customFormat="1" ht="33" x14ac:dyDescent="0.25">
      <c r="B9" s="12">
        <v>1</v>
      </c>
      <c r="C9" s="13" t="s">
        <v>1155</v>
      </c>
      <c r="D9" s="14" t="s">
        <v>1156</v>
      </c>
      <c r="E9" s="14" t="s">
        <v>1157</v>
      </c>
      <c r="F9" s="8" t="s">
        <v>2208</v>
      </c>
      <c r="G9" s="85">
        <v>45645</v>
      </c>
      <c r="H9" s="56">
        <v>4.9756</v>
      </c>
      <c r="I9" s="33">
        <v>434141</v>
      </c>
      <c r="J9" s="96">
        <f>I9/H9</f>
        <v>87253.999517646109</v>
      </c>
      <c r="K9" s="92">
        <v>0</v>
      </c>
      <c r="L9" s="15">
        <f>K9/H9</f>
        <v>0</v>
      </c>
    </row>
    <row r="10" spans="2:12" s="11" customFormat="1" ht="66" x14ac:dyDescent="0.25">
      <c r="B10" s="16">
        <v>2</v>
      </c>
      <c r="C10" s="17" t="s">
        <v>1158</v>
      </c>
      <c r="D10" s="18" t="s">
        <v>1159</v>
      </c>
      <c r="E10" s="18" t="s">
        <v>1160</v>
      </c>
      <c r="F10" s="9" t="s">
        <v>2209</v>
      </c>
      <c r="G10" s="84">
        <v>45650</v>
      </c>
      <c r="H10" s="57">
        <v>4.9756</v>
      </c>
      <c r="I10" s="20">
        <v>1043562.44</v>
      </c>
      <c r="J10" s="97">
        <f>I10/H10</f>
        <v>209735.99967843073</v>
      </c>
      <c r="K10" s="93">
        <v>0</v>
      </c>
      <c r="L10" s="19">
        <f>K10/H10</f>
        <v>0</v>
      </c>
    </row>
    <row r="11" spans="2:12" s="11" customFormat="1" ht="82.5" x14ac:dyDescent="0.25">
      <c r="B11" s="16">
        <v>3</v>
      </c>
      <c r="C11" s="17" t="s">
        <v>1161</v>
      </c>
      <c r="D11" s="18" t="s">
        <v>1162</v>
      </c>
      <c r="E11" s="18" t="s">
        <v>1163</v>
      </c>
      <c r="F11" s="9" t="s">
        <v>2210</v>
      </c>
      <c r="G11" s="84">
        <v>45656</v>
      </c>
      <c r="H11" s="57">
        <v>4.9756</v>
      </c>
      <c r="I11" s="20">
        <v>272822.09000000003</v>
      </c>
      <c r="J11" s="97">
        <f t="shared" ref="J11:J74" si="0">I11/H11</f>
        <v>54831.998150976775</v>
      </c>
      <c r="K11" s="93">
        <v>0</v>
      </c>
      <c r="L11" s="19">
        <f t="shared" ref="L11:L74" si="1">K11/H11</f>
        <v>0</v>
      </c>
    </row>
    <row r="12" spans="2:12" s="11" customFormat="1" ht="66" x14ac:dyDescent="0.25">
      <c r="B12" s="16">
        <v>4</v>
      </c>
      <c r="C12" s="17" t="s">
        <v>1164</v>
      </c>
      <c r="D12" s="18" t="s">
        <v>1165</v>
      </c>
      <c r="E12" s="18" t="s">
        <v>1166</v>
      </c>
      <c r="F12" s="9" t="s">
        <v>2211</v>
      </c>
      <c r="G12" s="84">
        <v>45650</v>
      </c>
      <c r="H12" s="57">
        <v>4.9756</v>
      </c>
      <c r="I12" s="20">
        <v>701559.6</v>
      </c>
      <c r="J12" s="97">
        <f t="shared" si="0"/>
        <v>141000</v>
      </c>
      <c r="K12" s="93">
        <v>0</v>
      </c>
      <c r="L12" s="19">
        <f t="shared" si="1"/>
        <v>0</v>
      </c>
    </row>
    <row r="13" spans="2:12" s="11" customFormat="1" ht="66" x14ac:dyDescent="0.25">
      <c r="B13" s="16">
        <v>5</v>
      </c>
      <c r="C13" s="17" t="s">
        <v>1167</v>
      </c>
      <c r="D13" s="18" t="s">
        <v>1168</v>
      </c>
      <c r="E13" s="18" t="s">
        <v>1169</v>
      </c>
      <c r="F13" s="9" t="s">
        <v>2212</v>
      </c>
      <c r="G13" s="84">
        <v>45650</v>
      </c>
      <c r="H13" s="57">
        <v>4.9756</v>
      </c>
      <c r="I13" s="20">
        <v>638384.4</v>
      </c>
      <c r="J13" s="97">
        <f t="shared" si="0"/>
        <v>128302.99863333066</v>
      </c>
      <c r="K13" s="93">
        <v>0</v>
      </c>
      <c r="L13" s="19">
        <f t="shared" si="1"/>
        <v>0</v>
      </c>
    </row>
    <row r="14" spans="2:12" s="11" customFormat="1" ht="33" x14ac:dyDescent="0.25">
      <c r="B14" s="16">
        <v>6</v>
      </c>
      <c r="C14" s="17" t="s">
        <v>1170</v>
      </c>
      <c r="D14" s="18" t="s">
        <v>1171</v>
      </c>
      <c r="E14" s="18" t="s">
        <v>1172</v>
      </c>
      <c r="F14" s="9" t="s">
        <v>2213</v>
      </c>
      <c r="G14" s="84">
        <v>45649</v>
      </c>
      <c r="H14" s="57">
        <v>4.9756</v>
      </c>
      <c r="I14" s="20">
        <v>314358.40000000002</v>
      </c>
      <c r="J14" s="97">
        <f t="shared" si="0"/>
        <v>63179.998392153713</v>
      </c>
      <c r="K14" s="93">
        <v>0</v>
      </c>
      <c r="L14" s="19">
        <f t="shared" si="1"/>
        <v>0</v>
      </c>
    </row>
    <row r="15" spans="2:12" s="11" customFormat="1" ht="33" x14ac:dyDescent="0.25">
      <c r="B15" s="16">
        <v>7</v>
      </c>
      <c r="C15" s="17" t="s">
        <v>1173</v>
      </c>
      <c r="D15" s="18" t="s">
        <v>1174</v>
      </c>
      <c r="E15" s="18" t="s">
        <v>1172</v>
      </c>
      <c r="F15" s="9" t="s">
        <v>2214</v>
      </c>
      <c r="G15" s="84">
        <v>45650</v>
      </c>
      <c r="H15" s="57">
        <v>4.9756</v>
      </c>
      <c r="I15" s="20">
        <v>86625.19</v>
      </c>
      <c r="J15" s="97">
        <f t="shared" si="0"/>
        <v>17409.998794115283</v>
      </c>
      <c r="K15" s="93">
        <v>0</v>
      </c>
      <c r="L15" s="19">
        <f t="shared" si="1"/>
        <v>0</v>
      </c>
    </row>
    <row r="16" spans="2:12" s="11" customFormat="1" ht="33" x14ac:dyDescent="0.25">
      <c r="B16" s="16">
        <v>8</v>
      </c>
      <c r="C16" s="17" t="s">
        <v>1175</v>
      </c>
      <c r="D16" s="18" t="s">
        <v>1176</v>
      </c>
      <c r="E16" s="18" t="s">
        <v>1177</v>
      </c>
      <c r="F16" s="9" t="s">
        <v>2215</v>
      </c>
      <c r="G16" s="84">
        <v>45646</v>
      </c>
      <c r="H16" s="57">
        <v>4.9756</v>
      </c>
      <c r="I16" s="20">
        <v>1283704.8</v>
      </c>
      <c r="J16" s="97">
        <f t="shared" si="0"/>
        <v>258000</v>
      </c>
      <c r="K16" s="93">
        <v>0</v>
      </c>
      <c r="L16" s="19">
        <f t="shared" si="1"/>
        <v>0</v>
      </c>
    </row>
    <row r="17" spans="2:12" s="11" customFormat="1" ht="66" x14ac:dyDescent="0.25">
      <c r="B17" s="16">
        <v>9</v>
      </c>
      <c r="C17" s="17" t="s">
        <v>1178</v>
      </c>
      <c r="D17" s="18" t="s">
        <v>1179</v>
      </c>
      <c r="E17" s="18" t="s">
        <v>1166</v>
      </c>
      <c r="F17" s="9" t="s">
        <v>2216</v>
      </c>
      <c r="G17" s="84">
        <v>45650</v>
      </c>
      <c r="H17" s="57">
        <v>4.9756</v>
      </c>
      <c r="I17" s="20">
        <v>108607.39</v>
      </c>
      <c r="J17" s="97">
        <f t="shared" si="0"/>
        <v>21827.998633330655</v>
      </c>
      <c r="K17" s="93">
        <v>0</v>
      </c>
      <c r="L17" s="19">
        <f t="shared" si="1"/>
        <v>0</v>
      </c>
    </row>
    <row r="18" spans="2:12" s="11" customFormat="1" ht="82.5" x14ac:dyDescent="0.25">
      <c r="B18" s="16">
        <v>10</v>
      </c>
      <c r="C18" s="17" t="s">
        <v>1180</v>
      </c>
      <c r="D18" s="18" t="s">
        <v>1181</v>
      </c>
      <c r="E18" s="18" t="s">
        <v>1166</v>
      </c>
      <c r="F18" s="9" t="s">
        <v>2217</v>
      </c>
      <c r="G18" s="84">
        <v>45645</v>
      </c>
      <c r="H18" s="57">
        <v>4.9756</v>
      </c>
      <c r="I18" s="20">
        <v>1052339.3999999999</v>
      </c>
      <c r="J18" s="97">
        <f t="shared" si="0"/>
        <v>211499.99999999997</v>
      </c>
      <c r="K18" s="93">
        <v>0</v>
      </c>
      <c r="L18" s="19">
        <f t="shared" si="1"/>
        <v>0</v>
      </c>
    </row>
    <row r="19" spans="2:12" s="11" customFormat="1" ht="33" x14ac:dyDescent="0.25">
      <c r="B19" s="16">
        <v>11</v>
      </c>
      <c r="C19" s="17" t="s">
        <v>1182</v>
      </c>
      <c r="D19" s="18" t="s">
        <v>1183</v>
      </c>
      <c r="E19" s="18" t="s">
        <v>1184</v>
      </c>
      <c r="F19" s="9" t="s">
        <v>2218</v>
      </c>
      <c r="G19" s="84">
        <v>45656</v>
      </c>
      <c r="H19" s="57">
        <v>4.9756</v>
      </c>
      <c r="I19" s="20">
        <v>153532.07999999999</v>
      </c>
      <c r="J19" s="97">
        <f t="shared" si="0"/>
        <v>30856.998150976764</v>
      </c>
      <c r="K19" s="93">
        <v>0</v>
      </c>
      <c r="L19" s="19">
        <f t="shared" si="1"/>
        <v>0</v>
      </c>
    </row>
    <row r="20" spans="2:12" s="11" customFormat="1" ht="49.5" x14ac:dyDescent="0.25">
      <c r="B20" s="16">
        <v>12</v>
      </c>
      <c r="C20" s="17" t="s">
        <v>1185</v>
      </c>
      <c r="D20" s="18" t="s">
        <v>1186</v>
      </c>
      <c r="E20" s="18" t="s">
        <v>1187</v>
      </c>
      <c r="F20" s="9" t="s">
        <v>2219</v>
      </c>
      <c r="G20" s="84">
        <v>45645</v>
      </c>
      <c r="H20" s="57">
        <v>4.9756</v>
      </c>
      <c r="I20" s="20">
        <v>1099010.52</v>
      </c>
      <c r="J20" s="97">
        <f t="shared" si="0"/>
        <v>220879.99839215371</v>
      </c>
      <c r="K20" s="93">
        <v>0</v>
      </c>
      <c r="L20" s="19">
        <f t="shared" si="1"/>
        <v>0</v>
      </c>
    </row>
    <row r="21" spans="2:12" s="11" customFormat="1" ht="49.5" x14ac:dyDescent="0.25">
      <c r="B21" s="16">
        <v>13</v>
      </c>
      <c r="C21" s="17" t="s">
        <v>1188</v>
      </c>
      <c r="D21" s="18" t="s">
        <v>1189</v>
      </c>
      <c r="E21" s="18" t="s">
        <v>1190</v>
      </c>
      <c r="F21" s="9" t="s">
        <v>2220</v>
      </c>
      <c r="G21" s="84">
        <v>45653</v>
      </c>
      <c r="H21" s="57">
        <v>4.9756</v>
      </c>
      <c r="I21" s="20">
        <v>615173.23</v>
      </c>
      <c r="J21" s="97">
        <f t="shared" si="0"/>
        <v>123637.99943725379</v>
      </c>
      <c r="K21" s="93">
        <v>0</v>
      </c>
      <c r="L21" s="19">
        <f t="shared" si="1"/>
        <v>0</v>
      </c>
    </row>
    <row r="22" spans="2:12" s="11" customFormat="1" ht="49.5" x14ac:dyDescent="0.25">
      <c r="B22" s="16">
        <v>14</v>
      </c>
      <c r="C22" s="17" t="s">
        <v>1191</v>
      </c>
      <c r="D22" s="18" t="s">
        <v>1189</v>
      </c>
      <c r="E22" s="18" t="s">
        <v>1192</v>
      </c>
      <c r="F22" s="9" t="s">
        <v>2221</v>
      </c>
      <c r="G22" s="84">
        <v>45649</v>
      </c>
      <c r="H22" s="57">
        <v>4.9756</v>
      </c>
      <c r="I22" s="20">
        <v>581344.12</v>
      </c>
      <c r="J22" s="97">
        <f t="shared" si="0"/>
        <v>116838.99831176139</v>
      </c>
      <c r="K22" s="93">
        <v>0</v>
      </c>
      <c r="L22" s="19">
        <f t="shared" si="1"/>
        <v>0</v>
      </c>
    </row>
    <row r="23" spans="2:12" s="11" customFormat="1" ht="66" x14ac:dyDescent="0.25">
      <c r="B23" s="16">
        <v>15</v>
      </c>
      <c r="C23" s="17" t="s">
        <v>1193</v>
      </c>
      <c r="D23" s="18" t="s">
        <v>1194</v>
      </c>
      <c r="E23" s="18" t="s">
        <v>1195</v>
      </c>
      <c r="F23" s="9" t="s">
        <v>2222</v>
      </c>
      <c r="G23" s="84">
        <v>45649</v>
      </c>
      <c r="H23" s="57">
        <v>4.9756</v>
      </c>
      <c r="I23" s="20">
        <v>323414</v>
      </c>
      <c r="J23" s="97">
        <f t="shared" si="0"/>
        <v>65000</v>
      </c>
      <c r="K23" s="93">
        <v>0</v>
      </c>
      <c r="L23" s="19">
        <f t="shared" si="1"/>
        <v>0</v>
      </c>
    </row>
    <row r="24" spans="2:12" s="11" customFormat="1" ht="66" x14ac:dyDescent="0.25">
      <c r="B24" s="16">
        <v>16</v>
      </c>
      <c r="C24" s="17" t="s">
        <v>1196</v>
      </c>
      <c r="D24" s="18" t="s">
        <v>1197</v>
      </c>
      <c r="E24" s="18" t="s">
        <v>1198</v>
      </c>
      <c r="F24" s="9" t="s">
        <v>2223</v>
      </c>
      <c r="G24" s="84">
        <v>45645</v>
      </c>
      <c r="H24" s="57">
        <v>4.9756</v>
      </c>
      <c r="I24" s="20">
        <v>378842.18</v>
      </c>
      <c r="J24" s="97">
        <f t="shared" si="0"/>
        <v>76139.999196076853</v>
      </c>
      <c r="K24" s="93">
        <v>0</v>
      </c>
      <c r="L24" s="19">
        <f t="shared" si="1"/>
        <v>0</v>
      </c>
    </row>
    <row r="25" spans="2:12" s="11" customFormat="1" ht="49.5" x14ac:dyDescent="0.25">
      <c r="B25" s="16">
        <v>17</v>
      </c>
      <c r="C25" s="17" t="s">
        <v>1199</v>
      </c>
      <c r="D25" s="18" t="s">
        <v>1200</v>
      </c>
      <c r="E25" s="18" t="s">
        <v>1201</v>
      </c>
      <c r="F25" s="9" t="s">
        <v>2224</v>
      </c>
      <c r="G25" s="84">
        <v>45650</v>
      </c>
      <c r="H25" s="57">
        <v>4.9756</v>
      </c>
      <c r="I25" s="20">
        <v>240321.48</v>
      </c>
      <c r="J25" s="97">
        <f t="shared" si="0"/>
        <v>48300</v>
      </c>
      <c r="K25" s="93">
        <v>0</v>
      </c>
      <c r="L25" s="19">
        <f t="shared" si="1"/>
        <v>0</v>
      </c>
    </row>
    <row r="26" spans="2:12" s="11" customFormat="1" ht="33" x14ac:dyDescent="0.25">
      <c r="B26" s="16">
        <v>18</v>
      </c>
      <c r="C26" s="17" t="s">
        <v>1202</v>
      </c>
      <c r="D26" s="18" t="s">
        <v>1203</v>
      </c>
      <c r="E26" s="18" t="s">
        <v>1204</v>
      </c>
      <c r="F26" s="9" t="s">
        <v>2225</v>
      </c>
      <c r="G26" s="84">
        <v>45646</v>
      </c>
      <c r="H26" s="57">
        <v>4.9756</v>
      </c>
      <c r="I26" s="20">
        <v>378021.21</v>
      </c>
      <c r="J26" s="97">
        <f t="shared" si="0"/>
        <v>75975</v>
      </c>
      <c r="K26" s="93">
        <v>0</v>
      </c>
      <c r="L26" s="19">
        <f t="shared" si="1"/>
        <v>0</v>
      </c>
    </row>
    <row r="27" spans="2:12" s="11" customFormat="1" ht="82.5" x14ac:dyDescent="0.25">
      <c r="B27" s="16">
        <v>19</v>
      </c>
      <c r="C27" s="17" t="s">
        <v>1205</v>
      </c>
      <c r="D27" s="18" t="s">
        <v>1206</v>
      </c>
      <c r="E27" s="18" t="s">
        <v>1207</v>
      </c>
      <c r="F27" s="9" t="s">
        <v>2226</v>
      </c>
      <c r="G27" s="84">
        <v>45657</v>
      </c>
      <c r="H27" s="57">
        <v>4.9756</v>
      </c>
      <c r="I27" s="20">
        <v>385494.56</v>
      </c>
      <c r="J27" s="97">
        <f t="shared" si="0"/>
        <v>77476.999758823062</v>
      </c>
      <c r="K27" s="93">
        <v>0</v>
      </c>
      <c r="L27" s="19">
        <f t="shared" si="1"/>
        <v>0</v>
      </c>
    </row>
    <row r="28" spans="2:12" s="11" customFormat="1" ht="49.5" x14ac:dyDescent="0.25">
      <c r="B28" s="16">
        <v>20</v>
      </c>
      <c r="C28" s="17" t="s">
        <v>1208</v>
      </c>
      <c r="D28" s="18" t="s">
        <v>1209</v>
      </c>
      <c r="E28" s="18" t="s">
        <v>1210</v>
      </c>
      <c r="F28" s="9" t="s">
        <v>2227</v>
      </c>
      <c r="G28" s="84">
        <v>45653</v>
      </c>
      <c r="H28" s="57">
        <v>4.9756</v>
      </c>
      <c r="I28" s="20">
        <v>1092641.76</v>
      </c>
      <c r="J28" s="97">
        <f t="shared" si="0"/>
        <v>219600</v>
      </c>
      <c r="K28" s="93">
        <v>0</v>
      </c>
      <c r="L28" s="19">
        <f t="shared" si="1"/>
        <v>0</v>
      </c>
    </row>
    <row r="29" spans="2:12" s="11" customFormat="1" ht="82.5" x14ac:dyDescent="0.25">
      <c r="B29" s="16">
        <v>21</v>
      </c>
      <c r="C29" s="17" t="s">
        <v>1211</v>
      </c>
      <c r="D29" s="18" t="s">
        <v>1181</v>
      </c>
      <c r="E29" s="18" t="s">
        <v>1212</v>
      </c>
      <c r="F29" s="9" t="s">
        <v>2228</v>
      </c>
      <c r="G29" s="84">
        <v>45646</v>
      </c>
      <c r="H29" s="57">
        <v>4.9756</v>
      </c>
      <c r="I29" s="20">
        <v>467706.4</v>
      </c>
      <c r="J29" s="97">
        <f t="shared" si="0"/>
        <v>94000</v>
      </c>
      <c r="K29" s="93">
        <v>0</v>
      </c>
      <c r="L29" s="19">
        <f t="shared" si="1"/>
        <v>0</v>
      </c>
    </row>
    <row r="30" spans="2:12" s="11" customFormat="1" ht="82.5" x14ac:dyDescent="0.25">
      <c r="B30" s="16">
        <v>22</v>
      </c>
      <c r="C30" s="17" t="s">
        <v>1213</v>
      </c>
      <c r="D30" s="18" t="s">
        <v>1214</v>
      </c>
      <c r="E30" s="18" t="s">
        <v>1215</v>
      </c>
      <c r="F30" s="9" t="s">
        <v>2229</v>
      </c>
      <c r="G30" s="84">
        <v>45650</v>
      </c>
      <c r="H30" s="57">
        <v>4.9756</v>
      </c>
      <c r="I30" s="20">
        <v>646828</v>
      </c>
      <c r="J30" s="97">
        <f t="shared" si="0"/>
        <v>130000</v>
      </c>
      <c r="K30" s="93">
        <v>0</v>
      </c>
      <c r="L30" s="19">
        <f t="shared" si="1"/>
        <v>0</v>
      </c>
    </row>
    <row r="31" spans="2:12" s="11" customFormat="1" ht="66" x14ac:dyDescent="0.25">
      <c r="B31" s="16">
        <v>23</v>
      </c>
      <c r="C31" s="17" t="s">
        <v>1216</v>
      </c>
      <c r="D31" s="18" t="s">
        <v>1217</v>
      </c>
      <c r="E31" s="18" t="s">
        <v>1218</v>
      </c>
      <c r="F31" s="9" t="s">
        <v>2230</v>
      </c>
      <c r="G31" s="84">
        <v>45650</v>
      </c>
      <c r="H31" s="57">
        <v>4.9756</v>
      </c>
      <c r="I31" s="20">
        <v>231365.4</v>
      </c>
      <c r="J31" s="97">
        <f t="shared" si="0"/>
        <v>46500</v>
      </c>
      <c r="K31" s="93">
        <v>0</v>
      </c>
      <c r="L31" s="19">
        <f t="shared" si="1"/>
        <v>0</v>
      </c>
    </row>
    <row r="32" spans="2:12" s="11" customFormat="1" ht="49.5" x14ac:dyDescent="0.25">
      <c r="B32" s="16">
        <v>24</v>
      </c>
      <c r="C32" s="17" t="s">
        <v>1219</v>
      </c>
      <c r="D32" s="18" t="s">
        <v>1220</v>
      </c>
      <c r="E32" s="18" t="s">
        <v>1221</v>
      </c>
      <c r="F32" s="9" t="s">
        <v>2231</v>
      </c>
      <c r="G32" s="84">
        <v>45650</v>
      </c>
      <c r="H32" s="57">
        <v>4.9756</v>
      </c>
      <c r="I32" s="20">
        <v>2462698.09</v>
      </c>
      <c r="J32" s="97">
        <f t="shared" si="0"/>
        <v>494954.99839215371</v>
      </c>
      <c r="K32" s="93">
        <v>0</v>
      </c>
      <c r="L32" s="19">
        <f t="shared" si="1"/>
        <v>0</v>
      </c>
    </row>
    <row r="33" spans="2:12" s="11" customFormat="1" ht="33" x14ac:dyDescent="0.25">
      <c r="B33" s="16">
        <v>25</v>
      </c>
      <c r="C33" s="17" t="s">
        <v>1222</v>
      </c>
      <c r="D33" s="18" t="s">
        <v>1223</v>
      </c>
      <c r="E33" s="18" t="s">
        <v>1224</v>
      </c>
      <c r="F33" s="9" t="s">
        <v>2232</v>
      </c>
      <c r="G33" s="84">
        <v>45657</v>
      </c>
      <c r="H33" s="57">
        <v>4.9756</v>
      </c>
      <c r="I33" s="20">
        <v>195043.52</v>
      </c>
      <c r="J33" s="97">
        <f t="shared" si="0"/>
        <v>39200</v>
      </c>
      <c r="K33" s="93">
        <v>0</v>
      </c>
      <c r="L33" s="19">
        <f t="shared" si="1"/>
        <v>0</v>
      </c>
    </row>
    <row r="34" spans="2:12" s="11" customFormat="1" ht="33" x14ac:dyDescent="0.25">
      <c r="B34" s="16">
        <v>26</v>
      </c>
      <c r="C34" s="17" t="s">
        <v>1225</v>
      </c>
      <c r="D34" s="18" t="s">
        <v>1226</v>
      </c>
      <c r="E34" s="18" t="s">
        <v>1224</v>
      </c>
      <c r="F34" s="9" t="s">
        <v>2233</v>
      </c>
      <c r="G34" s="84">
        <v>45656</v>
      </c>
      <c r="H34" s="57">
        <v>4.9756</v>
      </c>
      <c r="I34" s="20">
        <v>143570.93</v>
      </c>
      <c r="J34" s="97">
        <f t="shared" si="0"/>
        <v>28854.99839215371</v>
      </c>
      <c r="K34" s="93">
        <v>0</v>
      </c>
      <c r="L34" s="19">
        <f t="shared" si="1"/>
        <v>0</v>
      </c>
    </row>
    <row r="35" spans="2:12" s="11" customFormat="1" ht="33" x14ac:dyDescent="0.25">
      <c r="B35" s="16">
        <v>27</v>
      </c>
      <c r="C35" s="17" t="s">
        <v>1227</v>
      </c>
      <c r="D35" s="18" t="s">
        <v>1228</v>
      </c>
      <c r="E35" s="18" t="s">
        <v>1229</v>
      </c>
      <c r="F35" s="9" t="s">
        <v>2234</v>
      </c>
      <c r="G35" s="84">
        <v>45649</v>
      </c>
      <c r="H35" s="57">
        <v>4.9756</v>
      </c>
      <c r="I35" s="20">
        <v>1659681.03</v>
      </c>
      <c r="J35" s="97">
        <f t="shared" si="0"/>
        <v>333563.99831176142</v>
      </c>
      <c r="K35" s="93">
        <v>0</v>
      </c>
      <c r="L35" s="19">
        <f t="shared" si="1"/>
        <v>0</v>
      </c>
    </row>
    <row r="36" spans="2:12" s="11" customFormat="1" ht="33" x14ac:dyDescent="0.25">
      <c r="B36" s="16">
        <v>28</v>
      </c>
      <c r="C36" s="17" t="s">
        <v>1230</v>
      </c>
      <c r="D36" s="18" t="s">
        <v>1231</v>
      </c>
      <c r="E36" s="18" t="s">
        <v>1232</v>
      </c>
      <c r="F36" s="9" t="s">
        <v>2235</v>
      </c>
      <c r="G36" s="84">
        <v>45656</v>
      </c>
      <c r="H36" s="57">
        <v>4.9756</v>
      </c>
      <c r="I36" s="20">
        <v>1655257.73</v>
      </c>
      <c r="J36" s="97">
        <f t="shared" si="0"/>
        <v>332675</v>
      </c>
      <c r="K36" s="93">
        <v>0</v>
      </c>
      <c r="L36" s="19">
        <f t="shared" si="1"/>
        <v>0</v>
      </c>
    </row>
    <row r="37" spans="2:12" s="11" customFormat="1" ht="49.5" x14ac:dyDescent="0.25">
      <c r="B37" s="16">
        <v>29</v>
      </c>
      <c r="C37" s="17" t="s">
        <v>1233</v>
      </c>
      <c r="D37" s="18" t="s">
        <v>1234</v>
      </c>
      <c r="E37" s="18" t="s">
        <v>1235</v>
      </c>
      <c r="F37" s="9" t="s">
        <v>2236</v>
      </c>
      <c r="G37" s="84">
        <v>45650</v>
      </c>
      <c r="H37" s="57">
        <v>4.9756</v>
      </c>
      <c r="I37" s="20">
        <v>646828</v>
      </c>
      <c r="J37" s="97">
        <f t="shared" si="0"/>
        <v>130000</v>
      </c>
      <c r="K37" s="93">
        <v>0</v>
      </c>
      <c r="L37" s="19">
        <f t="shared" si="1"/>
        <v>0</v>
      </c>
    </row>
    <row r="38" spans="2:12" s="11" customFormat="1" ht="66" x14ac:dyDescent="0.25">
      <c r="B38" s="16">
        <v>30</v>
      </c>
      <c r="C38" s="17" t="s">
        <v>1236</v>
      </c>
      <c r="D38" s="18" t="s">
        <v>1237</v>
      </c>
      <c r="E38" s="18" t="s">
        <v>1235</v>
      </c>
      <c r="F38" s="9" t="s">
        <v>2237</v>
      </c>
      <c r="G38" s="84">
        <v>45650</v>
      </c>
      <c r="H38" s="57">
        <v>4.9756</v>
      </c>
      <c r="I38" s="20">
        <v>485121</v>
      </c>
      <c r="J38" s="97">
        <f t="shared" si="0"/>
        <v>97500</v>
      </c>
      <c r="K38" s="93">
        <v>0</v>
      </c>
      <c r="L38" s="19">
        <f t="shared" si="1"/>
        <v>0</v>
      </c>
    </row>
    <row r="39" spans="2:12" s="11" customFormat="1" ht="66" x14ac:dyDescent="0.25">
      <c r="B39" s="16">
        <v>31</v>
      </c>
      <c r="C39" s="17" t="s">
        <v>1238</v>
      </c>
      <c r="D39" s="18" t="s">
        <v>1239</v>
      </c>
      <c r="E39" s="18" t="s">
        <v>1235</v>
      </c>
      <c r="F39" s="9" t="s">
        <v>2238</v>
      </c>
      <c r="G39" s="84">
        <v>45644</v>
      </c>
      <c r="H39" s="57">
        <v>4.9756</v>
      </c>
      <c r="I39" s="20">
        <v>507764.95</v>
      </c>
      <c r="J39" s="97">
        <f t="shared" si="0"/>
        <v>102050.9988745076</v>
      </c>
      <c r="K39" s="93">
        <v>0</v>
      </c>
      <c r="L39" s="19">
        <f t="shared" si="1"/>
        <v>0</v>
      </c>
    </row>
    <row r="40" spans="2:12" s="11" customFormat="1" ht="66" x14ac:dyDescent="0.25">
      <c r="B40" s="16">
        <v>32</v>
      </c>
      <c r="C40" s="17" t="s">
        <v>1240</v>
      </c>
      <c r="D40" s="18" t="s">
        <v>1241</v>
      </c>
      <c r="E40" s="18" t="s">
        <v>1235</v>
      </c>
      <c r="F40" s="9" t="s">
        <v>2239</v>
      </c>
      <c r="G40" s="84">
        <v>45646</v>
      </c>
      <c r="H40" s="57">
        <v>4.9756</v>
      </c>
      <c r="I40" s="20">
        <v>597072</v>
      </c>
      <c r="J40" s="97">
        <f t="shared" si="0"/>
        <v>120000</v>
      </c>
      <c r="K40" s="93">
        <v>0</v>
      </c>
      <c r="L40" s="19">
        <f t="shared" si="1"/>
        <v>0</v>
      </c>
    </row>
    <row r="41" spans="2:12" s="11" customFormat="1" ht="49.5" x14ac:dyDescent="0.25">
      <c r="B41" s="16">
        <v>33</v>
      </c>
      <c r="C41" s="17" t="s">
        <v>1242</v>
      </c>
      <c r="D41" s="18" t="s">
        <v>1243</v>
      </c>
      <c r="E41" s="18" t="s">
        <v>1244</v>
      </c>
      <c r="F41" s="9" t="s">
        <v>2240</v>
      </c>
      <c r="G41" s="84">
        <v>45650</v>
      </c>
      <c r="H41" s="57">
        <v>4.9756</v>
      </c>
      <c r="I41" s="20">
        <v>1015022.4</v>
      </c>
      <c r="J41" s="97">
        <f t="shared" si="0"/>
        <v>204000</v>
      </c>
      <c r="K41" s="93">
        <v>0</v>
      </c>
      <c r="L41" s="19">
        <f t="shared" si="1"/>
        <v>0</v>
      </c>
    </row>
    <row r="42" spans="2:12" s="11" customFormat="1" ht="49.5" x14ac:dyDescent="0.25">
      <c r="B42" s="16">
        <v>34</v>
      </c>
      <c r="C42" s="17" t="s">
        <v>1245</v>
      </c>
      <c r="D42" s="18" t="s">
        <v>1246</v>
      </c>
      <c r="E42" s="18" t="s">
        <v>1247</v>
      </c>
      <c r="F42" s="9" t="s">
        <v>2241</v>
      </c>
      <c r="G42" s="84">
        <v>45646</v>
      </c>
      <c r="H42" s="57">
        <v>4.9756</v>
      </c>
      <c r="I42" s="20">
        <v>223902</v>
      </c>
      <c r="J42" s="97">
        <f t="shared" si="0"/>
        <v>45000</v>
      </c>
      <c r="K42" s="93">
        <v>0</v>
      </c>
      <c r="L42" s="19">
        <f t="shared" si="1"/>
        <v>0</v>
      </c>
    </row>
    <row r="43" spans="2:12" s="11" customFormat="1" ht="33" x14ac:dyDescent="0.25">
      <c r="B43" s="16">
        <v>35</v>
      </c>
      <c r="C43" s="17" t="s">
        <v>1248</v>
      </c>
      <c r="D43" s="18" t="s">
        <v>1249</v>
      </c>
      <c r="E43" s="18" t="s">
        <v>1250</v>
      </c>
      <c r="F43" s="9" t="s">
        <v>2242</v>
      </c>
      <c r="G43" s="84">
        <v>45657</v>
      </c>
      <c r="H43" s="57">
        <v>4.9756</v>
      </c>
      <c r="I43" s="20">
        <v>568641.42000000004</v>
      </c>
      <c r="J43" s="97">
        <f t="shared" si="0"/>
        <v>114285.99967843074</v>
      </c>
      <c r="K43" s="93">
        <v>0</v>
      </c>
      <c r="L43" s="19">
        <f t="shared" si="1"/>
        <v>0</v>
      </c>
    </row>
    <row r="44" spans="2:12" s="11" customFormat="1" ht="99" x14ac:dyDescent="0.25">
      <c r="B44" s="16">
        <v>36</v>
      </c>
      <c r="C44" s="17" t="s">
        <v>1251</v>
      </c>
      <c r="D44" s="18" t="s">
        <v>1252</v>
      </c>
      <c r="E44" s="18" t="s">
        <v>1235</v>
      </c>
      <c r="F44" s="9" t="s">
        <v>2243</v>
      </c>
      <c r="G44" s="84">
        <v>45646</v>
      </c>
      <c r="H44" s="57">
        <v>4.9756</v>
      </c>
      <c r="I44" s="20">
        <v>212458.12</v>
      </c>
      <c r="J44" s="97">
        <f t="shared" si="0"/>
        <v>42700</v>
      </c>
      <c r="K44" s="93">
        <v>0</v>
      </c>
      <c r="L44" s="19">
        <f t="shared" si="1"/>
        <v>0</v>
      </c>
    </row>
    <row r="45" spans="2:12" s="11" customFormat="1" ht="99" x14ac:dyDescent="0.25">
      <c r="B45" s="16">
        <v>37</v>
      </c>
      <c r="C45" s="17" t="s">
        <v>1253</v>
      </c>
      <c r="D45" s="18" t="s">
        <v>1252</v>
      </c>
      <c r="E45" s="18" t="s">
        <v>1235</v>
      </c>
      <c r="F45" s="9" t="s">
        <v>2244</v>
      </c>
      <c r="G45" s="84">
        <v>45646</v>
      </c>
      <c r="H45" s="57">
        <v>4.9756</v>
      </c>
      <c r="I45" s="20">
        <v>212458.12</v>
      </c>
      <c r="J45" s="97">
        <f t="shared" si="0"/>
        <v>42700</v>
      </c>
      <c r="K45" s="93">
        <v>0</v>
      </c>
      <c r="L45" s="19">
        <f t="shared" si="1"/>
        <v>0</v>
      </c>
    </row>
    <row r="46" spans="2:12" s="11" customFormat="1" ht="33" x14ac:dyDescent="0.25">
      <c r="B46" s="16">
        <v>38</v>
      </c>
      <c r="C46" s="17" t="s">
        <v>1254</v>
      </c>
      <c r="D46" s="18" t="s">
        <v>1255</v>
      </c>
      <c r="E46" s="18" t="s">
        <v>1256</v>
      </c>
      <c r="F46" s="9" t="s">
        <v>2245</v>
      </c>
      <c r="G46" s="84">
        <v>45646</v>
      </c>
      <c r="H46" s="57">
        <v>4.9756</v>
      </c>
      <c r="I46" s="20">
        <v>1229570.27</v>
      </c>
      <c r="J46" s="97">
        <f t="shared" si="0"/>
        <v>247119.99959803844</v>
      </c>
      <c r="K46" s="93">
        <v>0</v>
      </c>
      <c r="L46" s="19">
        <f t="shared" si="1"/>
        <v>0</v>
      </c>
    </row>
    <row r="47" spans="2:12" s="11" customFormat="1" ht="49.5" x14ac:dyDescent="0.25">
      <c r="B47" s="16">
        <v>39</v>
      </c>
      <c r="C47" s="17" t="s">
        <v>1257</v>
      </c>
      <c r="D47" s="18" t="s">
        <v>1258</v>
      </c>
      <c r="E47" s="18" t="s">
        <v>1259</v>
      </c>
      <c r="F47" s="9" t="s">
        <v>2246</v>
      </c>
      <c r="G47" s="84">
        <v>45656</v>
      </c>
      <c r="H47" s="57">
        <v>4.9756</v>
      </c>
      <c r="I47" s="20">
        <v>940388.4</v>
      </c>
      <c r="J47" s="97">
        <f t="shared" si="0"/>
        <v>189000</v>
      </c>
      <c r="K47" s="93">
        <v>0</v>
      </c>
      <c r="L47" s="19">
        <f t="shared" si="1"/>
        <v>0</v>
      </c>
    </row>
    <row r="48" spans="2:12" s="11" customFormat="1" ht="49.5" x14ac:dyDescent="0.25">
      <c r="B48" s="16">
        <v>40</v>
      </c>
      <c r="C48" s="17" t="s">
        <v>1260</v>
      </c>
      <c r="D48" s="18" t="s">
        <v>1261</v>
      </c>
      <c r="E48" s="18" t="s">
        <v>1259</v>
      </c>
      <c r="F48" s="9" t="s">
        <v>2247</v>
      </c>
      <c r="G48" s="84">
        <v>45650</v>
      </c>
      <c r="H48" s="57">
        <v>4.9756</v>
      </c>
      <c r="I48" s="20">
        <v>940388.4</v>
      </c>
      <c r="J48" s="97">
        <f t="shared" si="0"/>
        <v>189000</v>
      </c>
      <c r="K48" s="93">
        <v>0</v>
      </c>
      <c r="L48" s="19">
        <f t="shared" si="1"/>
        <v>0</v>
      </c>
    </row>
    <row r="49" spans="2:12" s="11" customFormat="1" ht="49.5" x14ac:dyDescent="0.25">
      <c r="B49" s="16">
        <v>41</v>
      </c>
      <c r="C49" s="17" t="s">
        <v>1262</v>
      </c>
      <c r="D49" s="18" t="s">
        <v>1263</v>
      </c>
      <c r="E49" s="18" t="s">
        <v>1259</v>
      </c>
      <c r="F49" s="9" t="s">
        <v>2248</v>
      </c>
      <c r="G49" s="84">
        <v>45649</v>
      </c>
      <c r="H49" s="57">
        <v>4.9756</v>
      </c>
      <c r="I49" s="20">
        <v>921232.34</v>
      </c>
      <c r="J49" s="97">
        <f t="shared" si="0"/>
        <v>185150</v>
      </c>
      <c r="K49" s="93">
        <v>0</v>
      </c>
      <c r="L49" s="19">
        <f t="shared" si="1"/>
        <v>0</v>
      </c>
    </row>
    <row r="50" spans="2:12" s="11" customFormat="1" ht="49.5" x14ac:dyDescent="0.25">
      <c r="B50" s="16">
        <v>42</v>
      </c>
      <c r="C50" s="17" t="s">
        <v>1264</v>
      </c>
      <c r="D50" s="18" t="s">
        <v>1265</v>
      </c>
      <c r="E50" s="18" t="s">
        <v>1259</v>
      </c>
      <c r="F50" s="9" t="s">
        <v>2249</v>
      </c>
      <c r="G50" s="84">
        <v>45656</v>
      </c>
      <c r="H50" s="57">
        <v>4.9756</v>
      </c>
      <c r="I50" s="20">
        <v>921232.34</v>
      </c>
      <c r="J50" s="97">
        <f t="shared" si="0"/>
        <v>185150</v>
      </c>
      <c r="K50" s="93">
        <v>0</v>
      </c>
      <c r="L50" s="19">
        <f t="shared" si="1"/>
        <v>0</v>
      </c>
    </row>
    <row r="51" spans="2:12" s="11" customFormat="1" ht="49.5" x14ac:dyDescent="0.25">
      <c r="B51" s="16">
        <v>43</v>
      </c>
      <c r="C51" s="17" t="s">
        <v>1266</v>
      </c>
      <c r="D51" s="18" t="s">
        <v>1267</v>
      </c>
      <c r="E51" s="18" t="s">
        <v>1268</v>
      </c>
      <c r="F51" s="9" t="s">
        <v>2250</v>
      </c>
      <c r="G51" s="84">
        <v>45656</v>
      </c>
      <c r="H51" s="57">
        <v>4.9756</v>
      </c>
      <c r="I51" s="20">
        <v>572756.24</v>
      </c>
      <c r="J51" s="97">
        <f t="shared" si="0"/>
        <v>115112.99943725379</v>
      </c>
      <c r="K51" s="93">
        <v>0</v>
      </c>
      <c r="L51" s="19">
        <f t="shared" si="1"/>
        <v>0</v>
      </c>
    </row>
    <row r="52" spans="2:12" s="11" customFormat="1" ht="82.5" x14ac:dyDescent="0.25">
      <c r="B52" s="16">
        <v>44</v>
      </c>
      <c r="C52" s="17" t="s">
        <v>1269</v>
      </c>
      <c r="D52" s="18" t="s">
        <v>1270</v>
      </c>
      <c r="E52" s="18" t="s">
        <v>1271</v>
      </c>
      <c r="F52" s="9" t="s">
        <v>2251</v>
      </c>
      <c r="G52" s="84">
        <v>45646</v>
      </c>
      <c r="H52" s="57">
        <v>4.9756</v>
      </c>
      <c r="I52" s="20">
        <v>1244706.04</v>
      </c>
      <c r="J52" s="97">
        <f t="shared" si="0"/>
        <v>250161.99855293834</v>
      </c>
      <c r="K52" s="93">
        <v>0</v>
      </c>
      <c r="L52" s="19">
        <f t="shared" si="1"/>
        <v>0</v>
      </c>
    </row>
    <row r="53" spans="2:12" s="11" customFormat="1" ht="49.5" x14ac:dyDescent="0.25">
      <c r="B53" s="16">
        <v>45</v>
      </c>
      <c r="C53" s="17" t="s">
        <v>1272</v>
      </c>
      <c r="D53" s="18" t="s">
        <v>1273</v>
      </c>
      <c r="E53" s="18" t="s">
        <v>1274</v>
      </c>
      <c r="F53" s="9" t="s">
        <v>2252</v>
      </c>
      <c r="G53" s="84">
        <v>45646</v>
      </c>
      <c r="H53" s="57">
        <v>4.9756</v>
      </c>
      <c r="I53" s="20">
        <v>593897.56000000006</v>
      </c>
      <c r="J53" s="97">
        <f t="shared" si="0"/>
        <v>119361.99855293836</v>
      </c>
      <c r="K53" s="93">
        <v>0</v>
      </c>
      <c r="L53" s="19">
        <f t="shared" si="1"/>
        <v>0</v>
      </c>
    </row>
    <row r="54" spans="2:12" s="11" customFormat="1" ht="49.5" x14ac:dyDescent="0.25">
      <c r="B54" s="16">
        <v>46</v>
      </c>
      <c r="C54" s="17" t="s">
        <v>1275</v>
      </c>
      <c r="D54" s="18" t="s">
        <v>1276</v>
      </c>
      <c r="E54" s="18" t="s">
        <v>1277</v>
      </c>
      <c r="F54" s="9" t="s">
        <v>2253</v>
      </c>
      <c r="G54" s="84">
        <v>45645</v>
      </c>
      <c r="H54" s="57">
        <v>4.9756</v>
      </c>
      <c r="I54" s="20">
        <v>1323877.79</v>
      </c>
      <c r="J54" s="97">
        <f t="shared" si="0"/>
        <v>266073.99911568454</v>
      </c>
      <c r="K54" s="93">
        <v>0</v>
      </c>
      <c r="L54" s="19">
        <f t="shared" si="1"/>
        <v>0</v>
      </c>
    </row>
    <row r="55" spans="2:12" s="11" customFormat="1" ht="82.5" x14ac:dyDescent="0.25">
      <c r="B55" s="16">
        <v>47</v>
      </c>
      <c r="C55" s="17" t="s">
        <v>1278</v>
      </c>
      <c r="D55" s="18" t="s">
        <v>1279</v>
      </c>
      <c r="E55" s="18" t="s">
        <v>1280</v>
      </c>
      <c r="F55" s="9" t="s">
        <v>2254</v>
      </c>
      <c r="G55" s="84">
        <v>45649</v>
      </c>
      <c r="H55" s="57">
        <v>4.9756</v>
      </c>
      <c r="I55" s="20">
        <v>1204149.93</v>
      </c>
      <c r="J55" s="97">
        <f t="shared" si="0"/>
        <v>242010.99967843073</v>
      </c>
      <c r="K55" s="93">
        <v>0</v>
      </c>
      <c r="L55" s="19">
        <f t="shared" si="1"/>
        <v>0</v>
      </c>
    </row>
    <row r="56" spans="2:12" s="11" customFormat="1" ht="82.5" x14ac:dyDescent="0.25">
      <c r="B56" s="16">
        <v>48</v>
      </c>
      <c r="C56" s="17" t="s">
        <v>1281</v>
      </c>
      <c r="D56" s="18" t="s">
        <v>1282</v>
      </c>
      <c r="E56" s="18" t="s">
        <v>1283</v>
      </c>
      <c r="F56" s="9" t="s">
        <v>2255</v>
      </c>
      <c r="G56" s="84">
        <v>45656</v>
      </c>
      <c r="H56" s="57">
        <v>4.9756</v>
      </c>
      <c r="I56" s="20">
        <v>267612.64</v>
      </c>
      <c r="J56" s="97">
        <f t="shared" si="0"/>
        <v>53784.998794115287</v>
      </c>
      <c r="K56" s="93">
        <v>0</v>
      </c>
      <c r="L56" s="19">
        <f t="shared" si="1"/>
        <v>0</v>
      </c>
    </row>
    <row r="57" spans="2:12" s="11" customFormat="1" ht="49.5" x14ac:dyDescent="0.25">
      <c r="B57" s="16">
        <v>49</v>
      </c>
      <c r="C57" s="17" t="s">
        <v>1284</v>
      </c>
      <c r="D57" s="18" t="s">
        <v>1285</v>
      </c>
      <c r="E57" s="18" t="s">
        <v>1280</v>
      </c>
      <c r="F57" s="9" t="s">
        <v>2256</v>
      </c>
      <c r="G57" s="84">
        <v>45656</v>
      </c>
      <c r="H57" s="57">
        <v>4.9756</v>
      </c>
      <c r="I57" s="20">
        <v>551142.23</v>
      </c>
      <c r="J57" s="97">
        <f t="shared" si="0"/>
        <v>110768.99871372296</v>
      </c>
      <c r="K57" s="93">
        <v>0</v>
      </c>
      <c r="L57" s="19">
        <f t="shared" si="1"/>
        <v>0</v>
      </c>
    </row>
    <row r="58" spans="2:12" s="11" customFormat="1" ht="33" x14ac:dyDescent="0.25">
      <c r="B58" s="16">
        <v>50</v>
      </c>
      <c r="C58" s="17" t="s">
        <v>1286</v>
      </c>
      <c r="D58" s="18" t="s">
        <v>1287</v>
      </c>
      <c r="E58" s="18" t="s">
        <v>1288</v>
      </c>
      <c r="F58" s="9" t="s">
        <v>2257</v>
      </c>
      <c r="G58" s="84">
        <v>45649</v>
      </c>
      <c r="H58" s="57">
        <v>4.9756</v>
      </c>
      <c r="I58" s="20">
        <v>492524.69</v>
      </c>
      <c r="J58" s="97">
        <f t="shared" si="0"/>
        <v>98987.999437253806</v>
      </c>
      <c r="K58" s="93">
        <v>0</v>
      </c>
      <c r="L58" s="19">
        <f t="shared" si="1"/>
        <v>0</v>
      </c>
    </row>
    <row r="59" spans="2:12" s="11" customFormat="1" ht="33" x14ac:dyDescent="0.25">
      <c r="B59" s="16">
        <v>51</v>
      </c>
      <c r="C59" s="17" t="s">
        <v>1289</v>
      </c>
      <c r="D59" s="18" t="s">
        <v>1290</v>
      </c>
      <c r="E59" s="18" t="s">
        <v>1291</v>
      </c>
      <c r="F59" s="9" t="s">
        <v>2258</v>
      </c>
      <c r="G59" s="84">
        <v>45649</v>
      </c>
      <c r="H59" s="57">
        <v>4.9756</v>
      </c>
      <c r="I59" s="20">
        <v>979834.95</v>
      </c>
      <c r="J59" s="97">
        <f t="shared" si="0"/>
        <v>196927.99863333063</v>
      </c>
      <c r="K59" s="93">
        <v>0</v>
      </c>
      <c r="L59" s="19">
        <f t="shared" si="1"/>
        <v>0</v>
      </c>
    </row>
    <row r="60" spans="2:12" s="11" customFormat="1" ht="49.5" x14ac:dyDescent="0.25">
      <c r="B60" s="16">
        <v>52</v>
      </c>
      <c r="C60" s="17" t="s">
        <v>1292</v>
      </c>
      <c r="D60" s="18" t="s">
        <v>1293</v>
      </c>
      <c r="E60" s="18" t="s">
        <v>1294</v>
      </c>
      <c r="F60" s="9" t="s">
        <v>2259</v>
      </c>
      <c r="G60" s="84">
        <v>45656</v>
      </c>
      <c r="H60" s="57">
        <v>4.9756</v>
      </c>
      <c r="I60" s="20">
        <v>823820.04</v>
      </c>
      <c r="J60" s="97">
        <f t="shared" si="0"/>
        <v>165571.99935686149</v>
      </c>
      <c r="K60" s="93">
        <v>0</v>
      </c>
      <c r="L60" s="19">
        <f t="shared" si="1"/>
        <v>0</v>
      </c>
    </row>
    <row r="61" spans="2:12" s="11" customFormat="1" ht="33" x14ac:dyDescent="0.25">
      <c r="B61" s="16">
        <v>53</v>
      </c>
      <c r="C61" s="17" t="s">
        <v>1295</v>
      </c>
      <c r="D61" s="18" t="s">
        <v>1296</v>
      </c>
      <c r="E61" s="18" t="s">
        <v>1297</v>
      </c>
      <c r="F61" s="9" t="s">
        <v>2260</v>
      </c>
      <c r="G61" s="84">
        <v>45646</v>
      </c>
      <c r="H61" s="57">
        <v>4.9756</v>
      </c>
      <c r="I61" s="20">
        <v>2152195.7799999998</v>
      </c>
      <c r="J61" s="97">
        <f t="shared" si="0"/>
        <v>432549.99999999994</v>
      </c>
      <c r="K61" s="93">
        <v>0</v>
      </c>
      <c r="L61" s="19">
        <f t="shared" si="1"/>
        <v>0</v>
      </c>
    </row>
    <row r="62" spans="2:12" s="11" customFormat="1" ht="33" x14ac:dyDescent="0.25">
      <c r="B62" s="16">
        <v>54</v>
      </c>
      <c r="C62" s="17" t="s">
        <v>1298</v>
      </c>
      <c r="D62" s="18" t="s">
        <v>1299</v>
      </c>
      <c r="E62" s="18" t="s">
        <v>1300</v>
      </c>
      <c r="F62" s="9" t="s">
        <v>2261</v>
      </c>
      <c r="G62" s="84">
        <v>45650</v>
      </c>
      <c r="H62" s="57">
        <v>4.9756</v>
      </c>
      <c r="I62" s="20">
        <v>806047.2</v>
      </c>
      <c r="J62" s="97">
        <f t="shared" si="0"/>
        <v>162000</v>
      </c>
      <c r="K62" s="93">
        <v>0</v>
      </c>
      <c r="L62" s="19">
        <f t="shared" si="1"/>
        <v>0</v>
      </c>
    </row>
    <row r="63" spans="2:12" s="11" customFormat="1" ht="33" x14ac:dyDescent="0.25">
      <c r="B63" s="16">
        <v>55</v>
      </c>
      <c r="C63" s="17" t="s">
        <v>1301</v>
      </c>
      <c r="D63" s="18" t="s">
        <v>1302</v>
      </c>
      <c r="E63" s="18" t="s">
        <v>1303</v>
      </c>
      <c r="F63" s="9" t="s">
        <v>2262</v>
      </c>
      <c r="G63" s="84">
        <v>45650</v>
      </c>
      <c r="H63" s="57">
        <v>4.9756</v>
      </c>
      <c r="I63" s="20">
        <v>1509686.6</v>
      </c>
      <c r="J63" s="97">
        <f t="shared" si="0"/>
        <v>303417.99983921536</v>
      </c>
      <c r="K63" s="93">
        <v>0</v>
      </c>
      <c r="L63" s="19">
        <f t="shared" si="1"/>
        <v>0</v>
      </c>
    </row>
    <row r="64" spans="2:12" s="11" customFormat="1" ht="99" x14ac:dyDescent="0.25">
      <c r="B64" s="16">
        <v>56</v>
      </c>
      <c r="C64" s="17" t="s">
        <v>1304</v>
      </c>
      <c r="D64" s="18" t="s">
        <v>1305</v>
      </c>
      <c r="E64" s="18" t="s">
        <v>1306</v>
      </c>
      <c r="F64" s="9" t="s">
        <v>2263</v>
      </c>
      <c r="G64" s="84">
        <v>45656</v>
      </c>
      <c r="H64" s="57">
        <v>4.9756</v>
      </c>
      <c r="I64" s="20">
        <v>195968.98</v>
      </c>
      <c r="J64" s="97">
        <f t="shared" si="0"/>
        <v>39385.999678430744</v>
      </c>
      <c r="K64" s="93">
        <v>0</v>
      </c>
      <c r="L64" s="19">
        <f t="shared" si="1"/>
        <v>0</v>
      </c>
    </row>
    <row r="65" spans="2:12" s="11" customFormat="1" ht="82.5" x14ac:dyDescent="0.25">
      <c r="B65" s="16">
        <v>57</v>
      </c>
      <c r="C65" s="17" t="s">
        <v>1307</v>
      </c>
      <c r="D65" s="18" t="s">
        <v>1308</v>
      </c>
      <c r="E65" s="18" t="s">
        <v>1303</v>
      </c>
      <c r="F65" s="9" t="s">
        <v>2264</v>
      </c>
      <c r="G65" s="84">
        <v>45656</v>
      </c>
      <c r="H65" s="57">
        <v>4.9756</v>
      </c>
      <c r="I65" s="20">
        <v>229564.23</v>
      </c>
      <c r="J65" s="97">
        <f t="shared" si="0"/>
        <v>46137.999437253799</v>
      </c>
      <c r="K65" s="93">
        <v>0</v>
      </c>
      <c r="L65" s="19">
        <f t="shared" si="1"/>
        <v>0</v>
      </c>
    </row>
    <row r="66" spans="2:12" s="11" customFormat="1" ht="82.5" x14ac:dyDescent="0.25">
      <c r="B66" s="16">
        <v>58</v>
      </c>
      <c r="C66" s="17" t="s">
        <v>1309</v>
      </c>
      <c r="D66" s="18" t="s">
        <v>1310</v>
      </c>
      <c r="E66" s="18" t="s">
        <v>1306</v>
      </c>
      <c r="F66" s="9" t="s">
        <v>2265</v>
      </c>
      <c r="G66" s="84">
        <v>45650</v>
      </c>
      <c r="H66" s="57">
        <v>4.9756</v>
      </c>
      <c r="I66" s="20">
        <v>1789504.39</v>
      </c>
      <c r="J66" s="97">
        <f t="shared" si="0"/>
        <v>359655.99927646917</v>
      </c>
      <c r="K66" s="93">
        <v>0</v>
      </c>
      <c r="L66" s="19">
        <f t="shared" si="1"/>
        <v>0</v>
      </c>
    </row>
    <row r="67" spans="2:12" s="11" customFormat="1" ht="82.5" x14ac:dyDescent="0.25">
      <c r="B67" s="16">
        <v>59</v>
      </c>
      <c r="C67" s="17" t="s">
        <v>1311</v>
      </c>
      <c r="D67" s="18" t="s">
        <v>1310</v>
      </c>
      <c r="E67" s="18" t="s">
        <v>1312</v>
      </c>
      <c r="F67" s="9" t="s">
        <v>2266</v>
      </c>
      <c r="G67" s="84">
        <v>45650</v>
      </c>
      <c r="H67" s="57">
        <v>4.9756</v>
      </c>
      <c r="I67" s="20">
        <v>2012878.98</v>
      </c>
      <c r="J67" s="97">
        <f t="shared" si="0"/>
        <v>404550</v>
      </c>
      <c r="K67" s="93">
        <v>0</v>
      </c>
      <c r="L67" s="19">
        <f t="shared" si="1"/>
        <v>0</v>
      </c>
    </row>
    <row r="68" spans="2:12" s="11" customFormat="1" ht="66" x14ac:dyDescent="0.25">
      <c r="B68" s="16">
        <v>60</v>
      </c>
      <c r="C68" s="17" t="s">
        <v>1313</v>
      </c>
      <c r="D68" s="18" t="s">
        <v>1314</v>
      </c>
      <c r="E68" s="18" t="s">
        <v>1315</v>
      </c>
      <c r="F68" s="9" t="s">
        <v>2267</v>
      </c>
      <c r="G68" s="84">
        <v>45656</v>
      </c>
      <c r="H68" s="57">
        <v>4.9756</v>
      </c>
      <c r="I68" s="20">
        <v>1393690.43</v>
      </c>
      <c r="J68" s="97">
        <f t="shared" si="0"/>
        <v>280104.99839215371</v>
      </c>
      <c r="K68" s="93">
        <v>0</v>
      </c>
      <c r="L68" s="19">
        <f t="shared" si="1"/>
        <v>0</v>
      </c>
    </row>
    <row r="69" spans="2:12" s="11" customFormat="1" ht="33" x14ac:dyDescent="0.25">
      <c r="B69" s="16">
        <v>61</v>
      </c>
      <c r="C69" s="17" t="s">
        <v>1316</v>
      </c>
      <c r="D69" s="18" t="s">
        <v>1317</v>
      </c>
      <c r="E69" s="18" t="s">
        <v>1318</v>
      </c>
      <c r="F69" s="9" t="s">
        <v>2268</v>
      </c>
      <c r="G69" s="84">
        <v>45656</v>
      </c>
      <c r="H69" s="57">
        <v>4.9756</v>
      </c>
      <c r="I69" s="20">
        <v>1026466.28</v>
      </c>
      <c r="J69" s="97">
        <f t="shared" si="0"/>
        <v>206300</v>
      </c>
      <c r="K69" s="93">
        <v>0</v>
      </c>
      <c r="L69" s="19">
        <f t="shared" si="1"/>
        <v>0</v>
      </c>
    </row>
    <row r="70" spans="2:12" s="11" customFormat="1" ht="33" x14ac:dyDescent="0.25">
      <c r="B70" s="16">
        <v>62</v>
      </c>
      <c r="C70" s="17" t="s">
        <v>1319</v>
      </c>
      <c r="D70" s="18" t="s">
        <v>1320</v>
      </c>
      <c r="E70" s="18" t="s">
        <v>1321</v>
      </c>
      <c r="F70" s="9" t="s">
        <v>2269</v>
      </c>
      <c r="G70" s="84">
        <v>45656</v>
      </c>
      <c r="H70" s="57">
        <v>4.9756</v>
      </c>
      <c r="I70" s="20">
        <v>1053085.74</v>
      </c>
      <c r="J70" s="97">
        <f t="shared" si="0"/>
        <v>211650</v>
      </c>
      <c r="K70" s="93">
        <v>0</v>
      </c>
      <c r="L70" s="19">
        <f t="shared" si="1"/>
        <v>0</v>
      </c>
    </row>
    <row r="71" spans="2:12" s="11" customFormat="1" ht="49.5" x14ac:dyDescent="0.25">
      <c r="B71" s="16">
        <v>63</v>
      </c>
      <c r="C71" s="17" t="s">
        <v>1322</v>
      </c>
      <c r="D71" s="18" t="s">
        <v>1323</v>
      </c>
      <c r="E71" s="18" t="s">
        <v>1324</v>
      </c>
      <c r="F71" s="9" t="s">
        <v>2270</v>
      </c>
      <c r="G71" s="84">
        <v>45649</v>
      </c>
      <c r="H71" s="57">
        <v>4.9756</v>
      </c>
      <c r="I71" s="20">
        <v>991388.3</v>
      </c>
      <c r="J71" s="97">
        <f t="shared" si="0"/>
        <v>199250</v>
      </c>
      <c r="K71" s="93">
        <v>0</v>
      </c>
      <c r="L71" s="19">
        <f t="shared" si="1"/>
        <v>0</v>
      </c>
    </row>
    <row r="72" spans="2:12" s="11" customFormat="1" ht="49.5" x14ac:dyDescent="0.25">
      <c r="B72" s="16">
        <v>64</v>
      </c>
      <c r="C72" s="17" t="s">
        <v>1325</v>
      </c>
      <c r="D72" s="18" t="s">
        <v>1326</v>
      </c>
      <c r="E72" s="18" t="s">
        <v>1327</v>
      </c>
      <c r="F72" s="9" t="s">
        <v>2271</v>
      </c>
      <c r="G72" s="84">
        <v>45649</v>
      </c>
      <c r="H72" s="57">
        <v>4.9756</v>
      </c>
      <c r="I72" s="20">
        <v>819730.1</v>
      </c>
      <c r="J72" s="97">
        <f t="shared" si="0"/>
        <v>164750</v>
      </c>
      <c r="K72" s="93">
        <v>0</v>
      </c>
      <c r="L72" s="19">
        <f t="shared" si="1"/>
        <v>0</v>
      </c>
    </row>
    <row r="73" spans="2:12" s="11" customFormat="1" ht="66" x14ac:dyDescent="0.25">
      <c r="B73" s="16">
        <v>65</v>
      </c>
      <c r="C73" s="17" t="s">
        <v>1328</v>
      </c>
      <c r="D73" s="18" t="s">
        <v>1329</v>
      </c>
      <c r="E73" s="18" t="s">
        <v>1330</v>
      </c>
      <c r="F73" s="9" t="s">
        <v>2272</v>
      </c>
      <c r="G73" s="84">
        <v>45656</v>
      </c>
      <c r="H73" s="57">
        <v>4.9756</v>
      </c>
      <c r="I73" s="20">
        <v>1092641.76</v>
      </c>
      <c r="J73" s="97">
        <f t="shared" si="0"/>
        <v>219600</v>
      </c>
      <c r="K73" s="93">
        <v>0</v>
      </c>
      <c r="L73" s="19">
        <f t="shared" si="1"/>
        <v>0</v>
      </c>
    </row>
    <row r="74" spans="2:12" s="11" customFormat="1" ht="49.5" x14ac:dyDescent="0.25">
      <c r="B74" s="16">
        <v>66</v>
      </c>
      <c r="C74" s="17" t="s">
        <v>1331</v>
      </c>
      <c r="D74" s="18" t="s">
        <v>1332</v>
      </c>
      <c r="E74" s="18" t="s">
        <v>1315</v>
      </c>
      <c r="F74" s="9" t="s">
        <v>2273</v>
      </c>
      <c r="G74" s="84">
        <v>45656</v>
      </c>
      <c r="H74" s="57">
        <v>4.9756</v>
      </c>
      <c r="I74" s="20">
        <v>832417.88</v>
      </c>
      <c r="J74" s="97">
        <f t="shared" si="0"/>
        <v>167300</v>
      </c>
      <c r="K74" s="93">
        <v>0</v>
      </c>
      <c r="L74" s="19">
        <f t="shared" si="1"/>
        <v>0</v>
      </c>
    </row>
    <row r="75" spans="2:12" s="11" customFormat="1" ht="49.5" x14ac:dyDescent="0.25">
      <c r="B75" s="16">
        <v>67</v>
      </c>
      <c r="C75" s="17" t="s">
        <v>1333</v>
      </c>
      <c r="D75" s="18" t="s">
        <v>1334</v>
      </c>
      <c r="E75" s="18" t="s">
        <v>1335</v>
      </c>
      <c r="F75" s="9" t="s">
        <v>2274</v>
      </c>
      <c r="G75" s="84">
        <v>45649</v>
      </c>
      <c r="H75" s="57">
        <v>4.9756</v>
      </c>
      <c r="I75" s="20">
        <v>795598.44</v>
      </c>
      <c r="J75" s="97">
        <f t="shared" ref="J75:J138" si="2">I75/H75</f>
        <v>159900</v>
      </c>
      <c r="K75" s="93">
        <v>0</v>
      </c>
      <c r="L75" s="19">
        <f t="shared" ref="L75:L138" si="3">K75/H75</f>
        <v>0</v>
      </c>
    </row>
    <row r="76" spans="2:12" s="11" customFormat="1" ht="66" x14ac:dyDescent="0.25">
      <c r="B76" s="16">
        <v>68</v>
      </c>
      <c r="C76" s="17" t="s">
        <v>1336</v>
      </c>
      <c r="D76" s="18" t="s">
        <v>1337</v>
      </c>
      <c r="E76" s="18" t="s">
        <v>1330</v>
      </c>
      <c r="F76" s="9" t="s">
        <v>2275</v>
      </c>
      <c r="G76" s="84">
        <v>45656</v>
      </c>
      <c r="H76" s="57">
        <v>4.9756</v>
      </c>
      <c r="I76" s="20">
        <v>492659.03</v>
      </c>
      <c r="J76" s="97">
        <f t="shared" si="2"/>
        <v>99014.999196076853</v>
      </c>
      <c r="K76" s="93">
        <v>0</v>
      </c>
      <c r="L76" s="19">
        <f t="shared" si="3"/>
        <v>0</v>
      </c>
    </row>
    <row r="77" spans="2:12" s="11" customFormat="1" ht="49.5" x14ac:dyDescent="0.25">
      <c r="B77" s="16">
        <v>69</v>
      </c>
      <c r="C77" s="17" t="s">
        <v>1338</v>
      </c>
      <c r="D77" s="18" t="s">
        <v>1339</v>
      </c>
      <c r="E77" s="18" t="s">
        <v>1340</v>
      </c>
      <c r="F77" s="9" t="s">
        <v>2276</v>
      </c>
      <c r="G77" s="84">
        <v>45656</v>
      </c>
      <c r="H77" s="57">
        <v>4.9756</v>
      </c>
      <c r="I77" s="20">
        <v>861773.92</v>
      </c>
      <c r="J77" s="97">
        <f t="shared" si="2"/>
        <v>173200</v>
      </c>
      <c r="K77" s="93">
        <v>0</v>
      </c>
      <c r="L77" s="19">
        <f t="shared" si="3"/>
        <v>0</v>
      </c>
    </row>
    <row r="78" spans="2:12" s="11" customFormat="1" ht="66" x14ac:dyDescent="0.25">
      <c r="B78" s="16">
        <v>70</v>
      </c>
      <c r="C78" s="17" t="s">
        <v>1341</v>
      </c>
      <c r="D78" s="18" t="s">
        <v>1342</v>
      </c>
      <c r="E78" s="18" t="s">
        <v>1330</v>
      </c>
      <c r="F78" s="9" t="s">
        <v>2277</v>
      </c>
      <c r="G78" s="84">
        <v>45656</v>
      </c>
      <c r="H78" s="57">
        <v>4.9756</v>
      </c>
      <c r="I78" s="20">
        <v>288206.65000000002</v>
      </c>
      <c r="J78" s="97">
        <f t="shared" si="2"/>
        <v>57923.999115684543</v>
      </c>
      <c r="K78" s="93">
        <v>0</v>
      </c>
      <c r="L78" s="19">
        <f t="shared" si="3"/>
        <v>0</v>
      </c>
    </row>
    <row r="79" spans="2:12" s="11" customFormat="1" ht="33" x14ac:dyDescent="0.25">
      <c r="B79" s="16">
        <v>71</v>
      </c>
      <c r="C79" s="17" t="s">
        <v>1343</v>
      </c>
      <c r="D79" s="18" t="s">
        <v>1344</v>
      </c>
      <c r="E79" s="18" t="s">
        <v>1327</v>
      </c>
      <c r="F79" s="9" t="s">
        <v>2278</v>
      </c>
      <c r="G79" s="84">
        <v>45656</v>
      </c>
      <c r="H79" s="57">
        <v>4.9756</v>
      </c>
      <c r="I79" s="20">
        <v>1729379.24</v>
      </c>
      <c r="J79" s="97">
        <f t="shared" si="2"/>
        <v>347571.99935686146</v>
      </c>
      <c r="K79" s="93">
        <v>0</v>
      </c>
      <c r="L79" s="19">
        <f t="shared" si="3"/>
        <v>0</v>
      </c>
    </row>
    <row r="80" spans="2:12" s="11" customFormat="1" ht="66" x14ac:dyDescent="0.25">
      <c r="B80" s="16">
        <v>72</v>
      </c>
      <c r="C80" s="17" t="s">
        <v>1345</v>
      </c>
      <c r="D80" s="18" t="s">
        <v>1337</v>
      </c>
      <c r="E80" s="18" t="s">
        <v>1330</v>
      </c>
      <c r="F80" s="9" t="s">
        <v>2279</v>
      </c>
      <c r="G80" s="84">
        <v>45656</v>
      </c>
      <c r="H80" s="57">
        <v>4.9756</v>
      </c>
      <c r="I80" s="20">
        <v>288206.65000000002</v>
      </c>
      <c r="J80" s="97">
        <f t="shared" si="2"/>
        <v>57923.999115684543</v>
      </c>
      <c r="K80" s="93">
        <v>0</v>
      </c>
      <c r="L80" s="19">
        <f t="shared" si="3"/>
        <v>0</v>
      </c>
    </row>
    <row r="81" spans="2:12" s="11" customFormat="1" ht="66" x14ac:dyDescent="0.25">
      <c r="B81" s="16">
        <v>73</v>
      </c>
      <c r="C81" s="17" t="s">
        <v>1346</v>
      </c>
      <c r="D81" s="18" t="s">
        <v>1342</v>
      </c>
      <c r="E81" s="18" t="s">
        <v>1330</v>
      </c>
      <c r="F81" s="9" t="s">
        <v>2280</v>
      </c>
      <c r="G81" s="84">
        <v>45656</v>
      </c>
      <c r="H81" s="57">
        <v>4.9756</v>
      </c>
      <c r="I81" s="20">
        <v>492659.03</v>
      </c>
      <c r="J81" s="97">
        <f t="shared" si="2"/>
        <v>99014.999196076853</v>
      </c>
      <c r="K81" s="93">
        <v>0</v>
      </c>
      <c r="L81" s="19">
        <f t="shared" si="3"/>
        <v>0</v>
      </c>
    </row>
    <row r="82" spans="2:12" s="11" customFormat="1" ht="49.5" x14ac:dyDescent="0.25">
      <c r="B82" s="16">
        <v>74</v>
      </c>
      <c r="C82" s="17" t="s">
        <v>1347</v>
      </c>
      <c r="D82" s="18" t="s">
        <v>1348</v>
      </c>
      <c r="E82" s="18" t="s">
        <v>1349</v>
      </c>
      <c r="F82" s="9" t="s">
        <v>2281</v>
      </c>
      <c r="G82" s="84">
        <v>45649</v>
      </c>
      <c r="H82" s="57">
        <v>4.9756</v>
      </c>
      <c r="I82" s="20">
        <v>407501.64</v>
      </c>
      <c r="J82" s="97">
        <f t="shared" si="2"/>
        <v>81900</v>
      </c>
      <c r="K82" s="93">
        <v>0</v>
      </c>
      <c r="L82" s="19">
        <f t="shared" si="3"/>
        <v>0</v>
      </c>
    </row>
    <row r="83" spans="2:12" s="11" customFormat="1" ht="49.5" x14ac:dyDescent="0.25">
      <c r="B83" s="16">
        <v>75</v>
      </c>
      <c r="C83" s="17" t="s">
        <v>1350</v>
      </c>
      <c r="D83" s="18" t="s">
        <v>1351</v>
      </c>
      <c r="E83" s="18" t="s">
        <v>1349</v>
      </c>
      <c r="F83" s="9" t="s">
        <v>2282</v>
      </c>
      <c r="G83" s="84">
        <v>45656</v>
      </c>
      <c r="H83" s="57">
        <v>4.9756</v>
      </c>
      <c r="I83" s="20">
        <v>415960.16</v>
      </c>
      <c r="J83" s="97">
        <f t="shared" si="2"/>
        <v>83600</v>
      </c>
      <c r="K83" s="93">
        <v>0</v>
      </c>
      <c r="L83" s="19">
        <f t="shared" si="3"/>
        <v>0</v>
      </c>
    </row>
    <row r="84" spans="2:12" s="11" customFormat="1" ht="66" x14ac:dyDescent="0.25">
      <c r="B84" s="16">
        <v>76</v>
      </c>
      <c r="C84" s="17" t="s">
        <v>1352</v>
      </c>
      <c r="D84" s="18" t="s">
        <v>1353</v>
      </c>
      <c r="E84" s="18" t="s">
        <v>1315</v>
      </c>
      <c r="F84" s="9" t="s">
        <v>2283</v>
      </c>
      <c r="G84" s="84">
        <v>45656</v>
      </c>
      <c r="H84" s="57">
        <v>4.9756</v>
      </c>
      <c r="I84" s="20">
        <v>701698.91</v>
      </c>
      <c r="J84" s="97">
        <f t="shared" si="2"/>
        <v>141027.99863333066</v>
      </c>
      <c r="K84" s="93">
        <v>0</v>
      </c>
      <c r="L84" s="19">
        <f t="shared" si="3"/>
        <v>0</v>
      </c>
    </row>
    <row r="85" spans="2:12" s="11" customFormat="1" ht="33" x14ac:dyDescent="0.25">
      <c r="B85" s="16">
        <v>77</v>
      </c>
      <c r="C85" s="17" t="s">
        <v>1354</v>
      </c>
      <c r="D85" s="18" t="s">
        <v>1355</v>
      </c>
      <c r="E85" s="18" t="s">
        <v>1356</v>
      </c>
      <c r="F85" s="9" t="s">
        <v>2284</v>
      </c>
      <c r="G85" s="84">
        <v>45656</v>
      </c>
      <c r="H85" s="57">
        <v>4.9756</v>
      </c>
      <c r="I85" s="20">
        <v>2319943.15</v>
      </c>
      <c r="J85" s="97">
        <f t="shared" si="2"/>
        <v>466263.99831176136</v>
      </c>
      <c r="K85" s="93">
        <v>0</v>
      </c>
      <c r="L85" s="19">
        <f t="shared" si="3"/>
        <v>0</v>
      </c>
    </row>
    <row r="86" spans="2:12" s="11" customFormat="1" ht="33" x14ac:dyDescent="0.25">
      <c r="B86" s="16">
        <v>78</v>
      </c>
      <c r="C86" s="17" t="s">
        <v>1357</v>
      </c>
      <c r="D86" s="18" t="s">
        <v>1358</v>
      </c>
      <c r="E86" s="18" t="s">
        <v>1359</v>
      </c>
      <c r="F86" s="9" t="s">
        <v>2285</v>
      </c>
      <c r="G86" s="84">
        <v>45649</v>
      </c>
      <c r="H86" s="57">
        <v>4.9756</v>
      </c>
      <c r="I86" s="20">
        <v>298536</v>
      </c>
      <c r="J86" s="97">
        <f t="shared" si="2"/>
        <v>60000</v>
      </c>
      <c r="K86" s="93">
        <v>0</v>
      </c>
      <c r="L86" s="19">
        <f t="shared" si="3"/>
        <v>0</v>
      </c>
    </row>
    <row r="87" spans="2:12" s="11" customFormat="1" ht="33" x14ac:dyDescent="0.25">
      <c r="B87" s="16">
        <v>79</v>
      </c>
      <c r="C87" s="17" t="s">
        <v>1354</v>
      </c>
      <c r="D87" s="18" t="s">
        <v>1355</v>
      </c>
      <c r="E87" s="18" t="s">
        <v>1356</v>
      </c>
      <c r="F87" s="9" t="s">
        <v>2286</v>
      </c>
      <c r="G87" s="84">
        <v>45650</v>
      </c>
      <c r="H87" s="57">
        <v>4.9756</v>
      </c>
      <c r="I87" s="20">
        <v>2319943.15</v>
      </c>
      <c r="J87" s="97">
        <f t="shared" si="2"/>
        <v>466263.99831176136</v>
      </c>
      <c r="K87" s="93">
        <v>0</v>
      </c>
      <c r="L87" s="19">
        <f t="shared" si="3"/>
        <v>0</v>
      </c>
    </row>
    <row r="88" spans="2:12" s="11" customFormat="1" ht="33" x14ac:dyDescent="0.25">
      <c r="B88" s="16">
        <v>80</v>
      </c>
      <c r="C88" s="17" t="s">
        <v>1354</v>
      </c>
      <c r="D88" s="18" t="s">
        <v>1355</v>
      </c>
      <c r="E88" s="18" t="s">
        <v>1360</v>
      </c>
      <c r="F88" s="9" t="s">
        <v>2287</v>
      </c>
      <c r="G88" s="84">
        <v>45653</v>
      </c>
      <c r="H88" s="57">
        <v>4.9756</v>
      </c>
      <c r="I88" s="20">
        <v>2319943.15</v>
      </c>
      <c r="J88" s="97">
        <f t="shared" si="2"/>
        <v>466263.99831176136</v>
      </c>
      <c r="K88" s="93">
        <v>0</v>
      </c>
      <c r="L88" s="19">
        <f t="shared" si="3"/>
        <v>0</v>
      </c>
    </row>
    <row r="89" spans="2:12" s="11" customFormat="1" ht="33" x14ac:dyDescent="0.25">
      <c r="B89" s="16">
        <v>81</v>
      </c>
      <c r="C89" s="17" t="s">
        <v>1361</v>
      </c>
      <c r="D89" s="18" t="s">
        <v>1362</v>
      </c>
      <c r="E89" s="18" t="s">
        <v>1363</v>
      </c>
      <c r="F89" s="9" t="s">
        <v>2288</v>
      </c>
      <c r="G89" s="84">
        <v>45656</v>
      </c>
      <c r="H89" s="57">
        <v>4.9756</v>
      </c>
      <c r="I89" s="20">
        <v>2319943.15</v>
      </c>
      <c r="J89" s="97">
        <f t="shared" si="2"/>
        <v>466263.99831176136</v>
      </c>
      <c r="K89" s="93">
        <v>0</v>
      </c>
      <c r="L89" s="19">
        <f t="shared" si="3"/>
        <v>0</v>
      </c>
    </row>
    <row r="90" spans="2:12" s="11" customFormat="1" ht="33" x14ac:dyDescent="0.25">
      <c r="B90" s="16">
        <v>82</v>
      </c>
      <c r="C90" s="17" t="s">
        <v>1364</v>
      </c>
      <c r="D90" s="18" t="s">
        <v>1365</v>
      </c>
      <c r="E90" s="18" t="s">
        <v>1366</v>
      </c>
      <c r="F90" s="9" t="s">
        <v>2289</v>
      </c>
      <c r="G90" s="84">
        <v>45653</v>
      </c>
      <c r="H90" s="57">
        <v>4.9756</v>
      </c>
      <c r="I90" s="20">
        <v>149263.01999999999</v>
      </c>
      <c r="J90" s="97">
        <f t="shared" si="2"/>
        <v>29998.999115684539</v>
      </c>
      <c r="K90" s="93">
        <v>0</v>
      </c>
      <c r="L90" s="19">
        <f t="shared" si="3"/>
        <v>0</v>
      </c>
    </row>
    <row r="91" spans="2:12" s="11" customFormat="1" ht="33" x14ac:dyDescent="0.25">
      <c r="B91" s="16">
        <v>83</v>
      </c>
      <c r="C91" s="17" t="s">
        <v>1367</v>
      </c>
      <c r="D91" s="18" t="s">
        <v>1368</v>
      </c>
      <c r="E91" s="18" t="s">
        <v>1369</v>
      </c>
      <c r="F91" s="9" t="s">
        <v>2290</v>
      </c>
      <c r="G91" s="84">
        <v>45649</v>
      </c>
      <c r="H91" s="57">
        <v>4.9756</v>
      </c>
      <c r="I91" s="20">
        <v>2319943.15</v>
      </c>
      <c r="J91" s="97">
        <f t="shared" si="2"/>
        <v>466263.99831176136</v>
      </c>
      <c r="K91" s="93">
        <v>0</v>
      </c>
      <c r="L91" s="19">
        <f t="shared" si="3"/>
        <v>0</v>
      </c>
    </row>
    <row r="92" spans="2:12" s="11" customFormat="1" ht="33" x14ac:dyDescent="0.25">
      <c r="B92" s="16">
        <v>84</v>
      </c>
      <c r="C92" s="17" t="s">
        <v>1370</v>
      </c>
      <c r="D92" s="18" t="s">
        <v>1368</v>
      </c>
      <c r="E92" s="18" t="s">
        <v>1356</v>
      </c>
      <c r="F92" s="9" t="s">
        <v>2291</v>
      </c>
      <c r="G92" s="84">
        <v>45650</v>
      </c>
      <c r="H92" s="57">
        <v>4.9756</v>
      </c>
      <c r="I92" s="20">
        <v>764197.42</v>
      </c>
      <c r="J92" s="97">
        <f t="shared" si="2"/>
        <v>153588.99831176142</v>
      </c>
      <c r="K92" s="93">
        <v>0</v>
      </c>
      <c r="L92" s="19">
        <f t="shared" si="3"/>
        <v>0</v>
      </c>
    </row>
    <row r="93" spans="2:12" s="11" customFormat="1" ht="33" x14ac:dyDescent="0.25">
      <c r="B93" s="16">
        <v>85</v>
      </c>
      <c r="C93" s="17" t="s">
        <v>1371</v>
      </c>
      <c r="D93" s="18" t="s">
        <v>1372</v>
      </c>
      <c r="E93" s="18" t="s">
        <v>1373</v>
      </c>
      <c r="F93" s="9" t="s">
        <v>2292</v>
      </c>
      <c r="G93" s="84">
        <v>45649</v>
      </c>
      <c r="H93" s="57">
        <v>4.9756</v>
      </c>
      <c r="I93" s="20">
        <v>149263.01999999999</v>
      </c>
      <c r="J93" s="97">
        <f t="shared" si="2"/>
        <v>29998.999115684539</v>
      </c>
      <c r="K93" s="93">
        <v>0</v>
      </c>
      <c r="L93" s="19">
        <f t="shared" si="3"/>
        <v>0</v>
      </c>
    </row>
    <row r="94" spans="2:12" s="11" customFormat="1" ht="33" x14ac:dyDescent="0.25">
      <c r="B94" s="16">
        <v>86</v>
      </c>
      <c r="C94" s="17" t="s">
        <v>1374</v>
      </c>
      <c r="D94" s="18" t="s">
        <v>1375</v>
      </c>
      <c r="E94" s="18" t="s">
        <v>1376</v>
      </c>
      <c r="F94" s="9" t="s">
        <v>2293</v>
      </c>
      <c r="G94" s="84">
        <v>45649</v>
      </c>
      <c r="H94" s="57">
        <v>4.9756</v>
      </c>
      <c r="I94" s="20">
        <v>298536</v>
      </c>
      <c r="J94" s="97">
        <f t="shared" si="2"/>
        <v>60000</v>
      </c>
      <c r="K94" s="93">
        <v>0</v>
      </c>
      <c r="L94" s="19">
        <f t="shared" si="3"/>
        <v>0</v>
      </c>
    </row>
    <row r="95" spans="2:12" s="11" customFormat="1" ht="33" x14ac:dyDescent="0.25">
      <c r="B95" s="16">
        <v>87</v>
      </c>
      <c r="C95" s="17" t="s">
        <v>1377</v>
      </c>
      <c r="D95" s="18" t="s">
        <v>1378</v>
      </c>
      <c r="E95" s="18" t="s">
        <v>1356</v>
      </c>
      <c r="F95" s="9" t="s">
        <v>2294</v>
      </c>
      <c r="G95" s="84">
        <v>45656</v>
      </c>
      <c r="H95" s="57">
        <v>4.9756</v>
      </c>
      <c r="I95" s="20">
        <v>764197.42</v>
      </c>
      <c r="J95" s="97">
        <f t="shared" si="2"/>
        <v>153588.99831176142</v>
      </c>
      <c r="K95" s="93">
        <v>0</v>
      </c>
      <c r="L95" s="19">
        <f t="shared" si="3"/>
        <v>0</v>
      </c>
    </row>
    <row r="96" spans="2:12" s="11" customFormat="1" ht="66" x14ac:dyDescent="0.25">
      <c r="B96" s="16">
        <v>88</v>
      </c>
      <c r="C96" s="17" t="s">
        <v>1379</v>
      </c>
      <c r="D96" s="18" t="s">
        <v>1197</v>
      </c>
      <c r="E96" s="18" t="s">
        <v>1380</v>
      </c>
      <c r="F96" s="9" t="s">
        <v>2295</v>
      </c>
      <c r="G96" s="84">
        <v>45656</v>
      </c>
      <c r="H96" s="57">
        <v>4.9756</v>
      </c>
      <c r="I96" s="20">
        <v>233853.2</v>
      </c>
      <c r="J96" s="97">
        <f t="shared" si="2"/>
        <v>47000</v>
      </c>
      <c r="K96" s="93">
        <v>0</v>
      </c>
      <c r="L96" s="19">
        <f t="shared" si="3"/>
        <v>0</v>
      </c>
    </row>
    <row r="97" spans="2:12" s="11" customFormat="1" ht="66" x14ac:dyDescent="0.25">
      <c r="B97" s="16">
        <v>89</v>
      </c>
      <c r="C97" s="17" t="s">
        <v>1381</v>
      </c>
      <c r="D97" s="18" t="s">
        <v>1197</v>
      </c>
      <c r="E97" s="18" t="s">
        <v>1382</v>
      </c>
      <c r="F97" s="9" t="s">
        <v>2296</v>
      </c>
      <c r="G97" s="84">
        <v>45650</v>
      </c>
      <c r="H97" s="57">
        <v>4.9756</v>
      </c>
      <c r="I97" s="20">
        <v>350779.8</v>
      </c>
      <c r="J97" s="97">
        <f t="shared" si="2"/>
        <v>70500</v>
      </c>
      <c r="K97" s="93">
        <v>0</v>
      </c>
      <c r="L97" s="19">
        <f t="shared" si="3"/>
        <v>0</v>
      </c>
    </row>
    <row r="98" spans="2:12" s="11" customFormat="1" ht="66" x14ac:dyDescent="0.25">
      <c r="B98" s="16">
        <v>90</v>
      </c>
      <c r="C98" s="17" t="s">
        <v>1383</v>
      </c>
      <c r="D98" s="18" t="s">
        <v>1197</v>
      </c>
      <c r="E98" s="18" t="s">
        <v>1356</v>
      </c>
      <c r="F98" s="9" t="s">
        <v>2297</v>
      </c>
      <c r="G98" s="84">
        <v>45650</v>
      </c>
      <c r="H98" s="57">
        <v>4.9756</v>
      </c>
      <c r="I98" s="20">
        <v>378842.18</v>
      </c>
      <c r="J98" s="97">
        <f t="shared" si="2"/>
        <v>76139.999196076853</v>
      </c>
      <c r="K98" s="93">
        <v>0</v>
      </c>
      <c r="L98" s="19">
        <f t="shared" si="3"/>
        <v>0</v>
      </c>
    </row>
    <row r="99" spans="2:12" s="11" customFormat="1" ht="66" x14ac:dyDescent="0.25">
      <c r="B99" s="16">
        <v>91</v>
      </c>
      <c r="C99" s="17" t="s">
        <v>1384</v>
      </c>
      <c r="D99" s="18" t="s">
        <v>1197</v>
      </c>
      <c r="E99" s="18" t="s">
        <v>1385</v>
      </c>
      <c r="F99" s="9" t="s">
        <v>2298</v>
      </c>
      <c r="G99" s="84">
        <v>45650</v>
      </c>
      <c r="H99" s="57">
        <v>4.9756</v>
      </c>
      <c r="I99" s="20">
        <v>233853.2</v>
      </c>
      <c r="J99" s="97">
        <f t="shared" si="2"/>
        <v>47000</v>
      </c>
      <c r="K99" s="93">
        <v>0</v>
      </c>
      <c r="L99" s="19">
        <f t="shared" si="3"/>
        <v>0</v>
      </c>
    </row>
    <row r="100" spans="2:12" s="11" customFormat="1" ht="66" x14ac:dyDescent="0.25">
      <c r="B100" s="16">
        <v>92</v>
      </c>
      <c r="C100" s="17" t="s">
        <v>1386</v>
      </c>
      <c r="D100" s="18" t="s">
        <v>1197</v>
      </c>
      <c r="E100" s="18" t="s">
        <v>1387</v>
      </c>
      <c r="F100" s="9" t="s">
        <v>2299</v>
      </c>
      <c r="G100" s="84">
        <v>45649</v>
      </c>
      <c r="H100" s="57">
        <v>4.9756</v>
      </c>
      <c r="I100" s="20">
        <v>350779.8</v>
      </c>
      <c r="J100" s="97">
        <f t="shared" si="2"/>
        <v>70500</v>
      </c>
      <c r="K100" s="93">
        <v>0</v>
      </c>
      <c r="L100" s="19">
        <f t="shared" si="3"/>
        <v>0</v>
      </c>
    </row>
    <row r="101" spans="2:12" s="11" customFormat="1" ht="82.5" x14ac:dyDescent="0.25">
      <c r="B101" s="16">
        <v>93</v>
      </c>
      <c r="C101" s="17" t="s">
        <v>1307</v>
      </c>
      <c r="D101" s="18" t="s">
        <v>1388</v>
      </c>
      <c r="E101" s="18" t="s">
        <v>1389</v>
      </c>
      <c r="F101" s="9" t="s">
        <v>2300</v>
      </c>
      <c r="G101" s="84">
        <v>45656</v>
      </c>
      <c r="H101" s="57">
        <v>4.9756</v>
      </c>
      <c r="I101" s="20">
        <v>1554994.41</v>
      </c>
      <c r="J101" s="97">
        <f t="shared" si="2"/>
        <v>312523.99911568454</v>
      </c>
      <c r="K101" s="93">
        <v>0</v>
      </c>
      <c r="L101" s="19">
        <f t="shared" si="3"/>
        <v>0</v>
      </c>
    </row>
    <row r="102" spans="2:12" s="11" customFormat="1" ht="49.5" x14ac:dyDescent="0.25">
      <c r="B102" s="16">
        <v>94</v>
      </c>
      <c r="C102" s="17" t="s">
        <v>1390</v>
      </c>
      <c r="D102" s="18" t="s">
        <v>1391</v>
      </c>
      <c r="E102" s="18" t="s">
        <v>1392</v>
      </c>
      <c r="F102" s="9" t="s">
        <v>2301</v>
      </c>
      <c r="G102" s="84">
        <v>45656</v>
      </c>
      <c r="H102" s="57">
        <v>4.9756</v>
      </c>
      <c r="I102" s="20">
        <v>1369160.73</v>
      </c>
      <c r="J102" s="97">
        <f t="shared" si="2"/>
        <v>275175</v>
      </c>
      <c r="K102" s="93">
        <v>0</v>
      </c>
      <c r="L102" s="19">
        <f t="shared" si="3"/>
        <v>0</v>
      </c>
    </row>
    <row r="103" spans="2:12" s="11" customFormat="1" ht="49.5" x14ac:dyDescent="0.25">
      <c r="B103" s="16">
        <v>95</v>
      </c>
      <c r="C103" s="17" t="s">
        <v>1393</v>
      </c>
      <c r="D103" s="18" t="s">
        <v>1394</v>
      </c>
      <c r="E103" s="18" t="s">
        <v>1395</v>
      </c>
      <c r="F103" s="9" t="s">
        <v>2302</v>
      </c>
      <c r="G103" s="84">
        <v>45656</v>
      </c>
      <c r="H103" s="57">
        <v>4.9756</v>
      </c>
      <c r="I103" s="20">
        <v>1092641.76</v>
      </c>
      <c r="J103" s="97">
        <f t="shared" si="2"/>
        <v>219600</v>
      </c>
      <c r="K103" s="93">
        <v>0</v>
      </c>
      <c r="L103" s="19">
        <f t="shared" si="3"/>
        <v>0</v>
      </c>
    </row>
    <row r="104" spans="2:12" s="11" customFormat="1" ht="49.5" x14ac:dyDescent="0.25">
      <c r="B104" s="16">
        <v>96</v>
      </c>
      <c r="C104" s="17" t="s">
        <v>1396</v>
      </c>
      <c r="D104" s="18" t="s">
        <v>1397</v>
      </c>
      <c r="E104" s="18" t="s">
        <v>1398</v>
      </c>
      <c r="F104" s="9" t="s">
        <v>2303</v>
      </c>
      <c r="G104" s="84">
        <v>45649</v>
      </c>
      <c r="H104" s="57">
        <v>4.9756</v>
      </c>
      <c r="I104" s="20">
        <v>132350.96</v>
      </c>
      <c r="J104" s="97">
        <f t="shared" si="2"/>
        <v>26600</v>
      </c>
      <c r="K104" s="93">
        <v>0</v>
      </c>
      <c r="L104" s="19">
        <f t="shared" si="3"/>
        <v>0</v>
      </c>
    </row>
    <row r="105" spans="2:12" s="11" customFormat="1" ht="66" x14ac:dyDescent="0.25">
      <c r="B105" s="16">
        <v>97</v>
      </c>
      <c r="C105" s="17" t="s">
        <v>1399</v>
      </c>
      <c r="D105" s="18" t="s">
        <v>1400</v>
      </c>
      <c r="E105" s="18" t="s">
        <v>1401</v>
      </c>
      <c r="F105" s="9" t="s">
        <v>2304</v>
      </c>
      <c r="G105" s="84">
        <v>45650</v>
      </c>
      <c r="H105" s="57">
        <v>4.9756</v>
      </c>
      <c r="I105" s="20">
        <v>79599.64</v>
      </c>
      <c r="J105" s="97">
        <f t="shared" si="2"/>
        <v>15997.998231369082</v>
      </c>
      <c r="K105" s="93">
        <v>0</v>
      </c>
      <c r="L105" s="19">
        <f t="shared" si="3"/>
        <v>0</v>
      </c>
    </row>
    <row r="106" spans="2:12" s="11" customFormat="1" ht="33" x14ac:dyDescent="0.25">
      <c r="B106" s="16">
        <v>98</v>
      </c>
      <c r="C106" s="17" t="s">
        <v>1402</v>
      </c>
      <c r="D106" s="18" t="s">
        <v>1403</v>
      </c>
      <c r="E106" s="18" t="s">
        <v>1401</v>
      </c>
      <c r="F106" s="9" t="s">
        <v>2305</v>
      </c>
      <c r="G106" s="84">
        <v>45644</v>
      </c>
      <c r="H106" s="57">
        <v>4.9756</v>
      </c>
      <c r="I106" s="20">
        <v>216752.06</v>
      </c>
      <c r="J106" s="97">
        <f t="shared" si="2"/>
        <v>43562.999437253799</v>
      </c>
      <c r="K106" s="93">
        <v>0</v>
      </c>
      <c r="L106" s="19">
        <f t="shared" si="3"/>
        <v>0</v>
      </c>
    </row>
    <row r="107" spans="2:12" s="11" customFormat="1" ht="49.5" x14ac:dyDescent="0.25">
      <c r="B107" s="16">
        <v>99</v>
      </c>
      <c r="C107" s="17" t="s">
        <v>1404</v>
      </c>
      <c r="D107" s="18" t="s">
        <v>1405</v>
      </c>
      <c r="E107" s="18" t="s">
        <v>1406</v>
      </c>
      <c r="F107" s="9" t="s">
        <v>2306</v>
      </c>
      <c r="G107" s="84">
        <v>45645</v>
      </c>
      <c r="H107" s="57">
        <v>4.9756</v>
      </c>
      <c r="I107" s="20">
        <v>803658.91</v>
      </c>
      <c r="J107" s="97">
        <f t="shared" si="2"/>
        <v>161519.99959803844</v>
      </c>
      <c r="K107" s="93">
        <v>0</v>
      </c>
      <c r="L107" s="19">
        <f t="shared" si="3"/>
        <v>0</v>
      </c>
    </row>
    <row r="108" spans="2:12" s="11" customFormat="1" ht="33" x14ac:dyDescent="0.25">
      <c r="B108" s="16">
        <v>100</v>
      </c>
      <c r="C108" s="17" t="s">
        <v>1407</v>
      </c>
      <c r="D108" s="18" t="s">
        <v>1408</v>
      </c>
      <c r="E108" s="18" t="s">
        <v>1409</v>
      </c>
      <c r="F108" s="9" t="s">
        <v>2307</v>
      </c>
      <c r="G108" s="84">
        <v>45656</v>
      </c>
      <c r="H108" s="57">
        <v>4.9756</v>
      </c>
      <c r="I108" s="20">
        <v>106577.35</v>
      </c>
      <c r="J108" s="97">
        <f t="shared" si="2"/>
        <v>21419.99959803843</v>
      </c>
      <c r="K108" s="93">
        <v>0</v>
      </c>
      <c r="L108" s="19">
        <f t="shared" si="3"/>
        <v>0</v>
      </c>
    </row>
    <row r="109" spans="2:12" s="11" customFormat="1" ht="49.5" x14ac:dyDescent="0.25">
      <c r="B109" s="16">
        <v>101</v>
      </c>
      <c r="C109" s="17" t="s">
        <v>1410</v>
      </c>
      <c r="D109" s="18" t="s">
        <v>1411</v>
      </c>
      <c r="E109" s="18" t="s">
        <v>1412</v>
      </c>
      <c r="F109" s="9" t="s">
        <v>2308</v>
      </c>
      <c r="G109" s="84">
        <v>45650</v>
      </c>
      <c r="H109" s="57">
        <v>4.9756</v>
      </c>
      <c r="I109" s="20">
        <v>118220.25</v>
      </c>
      <c r="J109" s="97">
        <f t="shared" si="2"/>
        <v>23759.998794115283</v>
      </c>
      <c r="K109" s="93">
        <v>0</v>
      </c>
      <c r="L109" s="19">
        <f t="shared" si="3"/>
        <v>0</v>
      </c>
    </row>
    <row r="110" spans="2:12" s="11" customFormat="1" ht="49.5" x14ac:dyDescent="0.25">
      <c r="B110" s="16">
        <v>102</v>
      </c>
      <c r="C110" s="17" t="s">
        <v>1413</v>
      </c>
      <c r="D110" s="18" t="s">
        <v>1414</v>
      </c>
      <c r="E110" s="18" t="s">
        <v>1415</v>
      </c>
      <c r="F110" s="9" t="s">
        <v>2309</v>
      </c>
      <c r="G110" s="84">
        <v>45656</v>
      </c>
      <c r="H110" s="57">
        <v>4.9756</v>
      </c>
      <c r="I110" s="20">
        <v>1060399.8700000001</v>
      </c>
      <c r="J110" s="97">
        <f t="shared" si="2"/>
        <v>213119.99959803844</v>
      </c>
      <c r="K110" s="93">
        <v>0</v>
      </c>
      <c r="L110" s="19">
        <f t="shared" si="3"/>
        <v>0</v>
      </c>
    </row>
    <row r="111" spans="2:12" s="11" customFormat="1" ht="82.5" x14ac:dyDescent="0.25">
      <c r="B111" s="16">
        <v>103</v>
      </c>
      <c r="C111" s="17" t="s">
        <v>1416</v>
      </c>
      <c r="D111" s="18" t="s">
        <v>1417</v>
      </c>
      <c r="E111" s="18" t="s">
        <v>1418</v>
      </c>
      <c r="F111" s="9" t="s">
        <v>2310</v>
      </c>
      <c r="G111" s="84">
        <v>45656</v>
      </c>
      <c r="H111" s="57">
        <v>4.9756</v>
      </c>
      <c r="I111" s="20">
        <v>1985264.4</v>
      </c>
      <c r="J111" s="97">
        <f t="shared" si="2"/>
        <v>399000</v>
      </c>
      <c r="K111" s="93">
        <v>0</v>
      </c>
      <c r="L111" s="19">
        <f t="shared" si="3"/>
        <v>0</v>
      </c>
    </row>
    <row r="112" spans="2:12" s="11" customFormat="1" ht="66" x14ac:dyDescent="0.25">
      <c r="B112" s="16">
        <v>104</v>
      </c>
      <c r="C112" s="17" t="s">
        <v>1419</v>
      </c>
      <c r="D112" s="18" t="s">
        <v>1420</v>
      </c>
      <c r="E112" s="18" t="s">
        <v>1401</v>
      </c>
      <c r="F112" s="9" t="s">
        <v>2311</v>
      </c>
      <c r="G112" s="84">
        <v>45646</v>
      </c>
      <c r="H112" s="57">
        <v>4.9756</v>
      </c>
      <c r="I112" s="20">
        <v>1445163.02</v>
      </c>
      <c r="J112" s="97">
        <f t="shared" si="2"/>
        <v>290450</v>
      </c>
      <c r="K112" s="93">
        <v>0</v>
      </c>
      <c r="L112" s="19">
        <f t="shared" si="3"/>
        <v>0</v>
      </c>
    </row>
    <row r="113" spans="2:12" s="11" customFormat="1" ht="66" x14ac:dyDescent="0.25">
      <c r="B113" s="16">
        <v>105</v>
      </c>
      <c r="C113" s="17" t="s">
        <v>1421</v>
      </c>
      <c r="D113" s="18" t="s">
        <v>1422</v>
      </c>
      <c r="E113" s="18" t="s">
        <v>1401</v>
      </c>
      <c r="F113" s="9" t="s">
        <v>2312</v>
      </c>
      <c r="G113" s="84">
        <v>45646</v>
      </c>
      <c r="H113" s="57">
        <v>4.9756</v>
      </c>
      <c r="I113" s="20">
        <v>1858137.82</v>
      </c>
      <c r="J113" s="97">
        <f t="shared" si="2"/>
        <v>373450</v>
      </c>
      <c r="K113" s="93">
        <v>0</v>
      </c>
      <c r="L113" s="19">
        <f t="shared" si="3"/>
        <v>0</v>
      </c>
    </row>
    <row r="114" spans="2:12" s="11" customFormat="1" ht="66" x14ac:dyDescent="0.25">
      <c r="B114" s="16">
        <v>106</v>
      </c>
      <c r="C114" s="17" t="s">
        <v>1423</v>
      </c>
      <c r="D114" s="18" t="s">
        <v>1424</v>
      </c>
      <c r="E114" s="18" t="s">
        <v>1401</v>
      </c>
      <c r="F114" s="9" t="s">
        <v>2313</v>
      </c>
      <c r="G114" s="84">
        <v>45646</v>
      </c>
      <c r="H114" s="57">
        <v>4.9756</v>
      </c>
      <c r="I114" s="20">
        <v>908295.78</v>
      </c>
      <c r="J114" s="97">
        <f t="shared" si="2"/>
        <v>182550</v>
      </c>
      <c r="K114" s="93">
        <v>0</v>
      </c>
      <c r="L114" s="19">
        <f t="shared" si="3"/>
        <v>0</v>
      </c>
    </row>
    <row r="115" spans="2:12" s="11" customFormat="1" ht="82.5" x14ac:dyDescent="0.25">
      <c r="B115" s="16">
        <v>107</v>
      </c>
      <c r="C115" s="17" t="s">
        <v>1425</v>
      </c>
      <c r="D115" s="18" t="s">
        <v>1426</v>
      </c>
      <c r="E115" s="18" t="s">
        <v>1427</v>
      </c>
      <c r="F115" s="9" t="s">
        <v>2314</v>
      </c>
      <c r="G115" s="84">
        <v>45656</v>
      </c>
      <c r="H115" s="57">
        <v>4.9756</v>
      </c>
      <c r="I115" s="20">
        <v>1985264.4</v>
      </c>
      <c r="J115" s="97">
        <f t="shared" si="2"/>
        <v>399000</v>
      </c>
      <c r="K115" s="93">
        <v>0</v>
      </c>
      <c r="L115" s="19">
        <f t="shared" si="3"/>
        <v>0</v>
      </c>
    </row>
    <row r="116" spans="2:12" s="11" customFormat="1" ht="82.5" x14ac:dyDescent="0.25">
      <c r="B116" s="16">
        <v>108</v>
      </c>
      <c r="C116" s="17" t="s">
        <v>1428</v>
      </c>
      <c r="D116" s="18" t="s">
        <v>1429</v>
      </c>
      <c r="E116" s="18" t="s">
        <v>1427</v>
      </c>
      <c r="F116" s="9" t="s">
        <v>2315</v>
      </c>
      <c r="G116" s="84">
        <v>45656</v>
      </c>
      <c r="H116" s="57">
        <v>4.9756</v>
      </c>
      <c r="I116" s="20">
        <v>1985264.4</v>
      </c>
      <c r="J116" s="97">
        <f t="shared" si="2"/>
        <v>399000</v>
      </c>
      <c r="K116" s="93">
        <v>0</v>
      </c>
      <c r="L116" s="19">
        <f t="shared" si="3"/>
        <v>0</v>
      </c>
    </row>
    <row r="117" spans="2:12" s="11" customFormat="1" ht="82.5" x14ac:dyDescent="0.25">
      <c r="B117" s="16">
        <v>109</v>
      </c>
      <c r="C117" s="17" t="s">
        <v>1430</v>
      </c>
      <c r="D117" s="18" t="s">
        <v>1431</v>
      </c>
      <c r="E117" s="18" t="s">
        <v>1427</v>
      </c>
      <c r="F117" s="9" t="s">
        <v>2316</v>
      </c>
      <c r="G117" s="84">
        <v>45656</v>
      </c>
      <c r="H117" s="57">
        <v>4.9756</v>
      </c>
      <c r="I117" s="20">
        <v>995120</v>
      </c>
      <c r="J117" s="97">
        <f t="shared" si="2"/>
        <v>200000</v>
      </c>
      <c r="K117" s="93">
        <v>0</v>
      </c>
      <c r="L117" s="19">
        <f t="shared" si="3"/>
        <v>0</v>
      </c>
    </row>
    <row r="118" spans="2:12" s="11" customFormat="1" ht="49.5" x14ac:dyDescent="0.25">
      <c r="B118" s="16">
        <v>110</v>
      </c>
      <c r="C118" s="17" t="s">
        <v>1432</v>
      </c>
      <c r="D118" s="18" t="s">
        <v>1433</v>
      </c>
      <c r="E118" s="18" t="s">
        <v>1434</v>
      </c>
      <c r="F118" s="9" t="s">
        <v>2317</v>
      </c>
      <c r="G118" s="84">
        <v>45646</v>
      </c>
      <c r="H118" s="57">
        <v>4.9756</v>
      </c>
      <c r="I118" s="20">
        <v>245008.49</v>
      </c>
      <c r="J118" s="97">
        <f t="shared" si="2"/>
        <v>49241.998954899907</v>
      </c>
      <c r="K118" s="93">
        <v>0</v>
      </c>
      <c r="L118" s="19">
        <f t="shared" si="3"/>
        <v>0</v>
      </c>
    </row>
    <row r="119" spans="2:12" s="11" customFormat="1" ht="33" x14ac:dyDescent="0.25">
      <c r="B119" s="16">
        <v>111</v>
      </c>
      <c r="C119" s="17" t="s">
        <v>1435</v>
      </c>
      <c r="D119" s="18" t="s">
        <v>1436</v>
      </c>
      <c r="E119" s="18" t="s">
        <v>1437</v>
      </c>
      <c r="F119" s="9" t="s">
        <v>2318</v>
      </c>
      <c r="G119" s="84">
        <v>45646</v>
      </c>
      <c r="H119" s="57">
        <v>4.9756</v>
      </c>
      <c r="I119" s="20">
        <v>1573205.11</v>
      </c>
      <c r="J119" s="97">
        <f t="shared" si="2"/>
        <v>316183.99991960771</v>
      </c>
      <c r="K119" s="93">
        <v>0</v>
      </c>
      <c r="L119" s="19">
        <f t="shared" si="3"/>
        <v>0</v>
      </c>
    </row>
    <row r="120" spans="2:12" s="11" customFormat="1" ht="33" x14ac:dyDescent="0.25">
      <c r="B120" s="16">
        <v>112</v>
      </c>
      <c r="C120" s="17" t="s">
        <v>1438</v>
      </c>
      <c r="D120" s="18" t="s">
        <v>1439</v>
      </c>
      <c r="E120" s="18" t="s">
        <v>1440</v>
      </c>
      <c r="F120" s="9" t="s">
        <v>2319</v>
      </c>
      <c r="G120" s="84">
        <v>45645</v>
      </c>
      <c r="H120" s="57">
        <v>4.9756</v>
      </c>
      <c r="I120" s="20">
        <v>149263.01999999999</v>
      </c>
      <c r="J120" s="97">
        <f t="shared" si="2"/>
        <v>29998.999115684539</v>
      </c>
      <c r="K120" s="93">
        <v>0</v>
      </c>
      <c r="L120" s="19">
        <f t="shared" si="3"/>
        <v>0</v>
      </c>
    </row>
    <row r="121" spans="2:12" s="11" customFormat="1" ht="49.5" x14ac:dyDescent="0.25">
      <c r="B121" s="16">
        <v>113</v>
      </c>
      <c r="C121" s="17" t="s">
        <v>1441</v>
      </c>
      <c r="D121" s="18" t="s">
        <v>1442</v>
      </c>
      <c r="E121" s="18" t="s">
        <v>1443</v>
      </c>
      <c r="F121" s="9" t="s">
        <v>2320</v>
      </c>
      <c r="G121" s="84">
        <v>45646</v>
      </c>
      <c r="H121" s="57">
        <v>4.9756</v>
      </c>
      <c r="I121" s="20">
        <v>837298.94</v>
      </c>
      <c r="J121" s="97">
        <f t="shared" si="2"/>
        <v>168280.99927646917</v>
      </c>
      <c r="K121" s="93">
        <v>0</v>
      </c>
      <c r="L121" s="19">
        <f t="shared" si="3"/>
        <v>0</v>
      </c>
    </row>
    <row r="122" spans="2:12" s="11" customFormat="1" ht="33" x14ac:dyDescent="0.25">
      <c r="B122" s="16">
        <v>114</v>
      </c>
      <c r="C122" s="17" t="s">
        <v>1444</v>
      </c>
      <c r="D122" s="18" t="s">
        <v>1445</v>
      </c>
      <c r="E122" s="18" t="s">
        <v>1446</v>
      </c>
      <c r="F122" s="9" t="s">
        <v>2321</v>
      </c>
      <c r="G122" s="84">
        <v>45649</v>
      </c>
      <c r="H122" s="57">
        <v>4.9756</v>
      </c>
      <c r="I122" s="20">
        <v>254800.47</v>
      </c>
      <c r="J122" s="97">
        <f t="shared" si="2"/>
        <v>51209.998794115279</v>
      </c>
      <c r="K122" s="93">
        <v>0</v>
      </c>
      <c r="L122" s="19">
        <f t="shared" si="3"/>
        <v>0</v>
      </c>
    </row>
    <row r="123" spans="2:12" s="11" customFormat="1" ht="33" x14ac:dyDescent="0.25">
      <c r="B123" s="16">
        <v>115</v>
      </c>
      <c r="C123" s="17" t="s">
        <v>1447</v>
      </c>
      <c r="D123" s="18" t="s">
        <v>1448</v>
      </c>
      <c r="E123" s="18" t="s">
        <v>1449</v>
      </c>
      <c r="F123" s="9" t="s">
        <v>2322</v>
      </c>
      <c r="G123" s="84">
        <v>45645</v>
      </c>
      <c r="H123" s="57">
        <v>4.9756</v>
      </c>
      <c r="I123" s="20">
        <v>149263.01999999999</v>
      </c>
      <c r="J123" s="97">
        <f t="shared" si="2"/>
        <v>29998.999115684539</v>
      </c>
      <c r="K123" s="93">
        <v>0</v>
      </c>
      <c r="L123" s="19">
        <f t="shared" si="3"/>
        <v>0</v>
      </c>
    </row>
    <row r="124" spans="2:12" s="11" customFormat="1" ht="49.5" x14ac:dyDescent="0.25">
      <c r="B124" s="16">
        <v>116</v>
      </c>
      <c r="C124" s="17" t="s">
        <v>1450</v>
      </c>
      <c r="D124" s="18" t="s">
        <v>1451</v>
      </c>
      <c r="E124" s="18" t="s">
        <v>1449</v>
      </c>
      <c r="F124" s="9" t="s">
        <v>2323</v>
      </c>
      <c r="G124" s="84">
        <v>45650</v>
      </c>
      <c r="H124" s="57">
        <v>4.9756</v>
      </c>
      <c r="I124" s="20">
        <v>823820.04</v>
      </c>
      <c r="J124" s="97">
        <f t="shared" si="2"/>
        <v>165571.99935686149</v>
      </c>
      <c r="K124" s="93">
        <v>0</v>
      </c>
      <c r="L124" s="19">
        <f t="shared" si="3"/>
        <v>0</v>
      </c>
    </row>
    <row r="125" spans="2:12" s="11" customFormat="1" ht="49.5" x14ac:dyDescent="0.25">
      <c r="B125" s="16">
        <v>117</v>
      </c>
      <c r="C125" s="17" t="s">
        <v>1452</v>
      </c>
      <c r="D125" s="18" t="s">
        <v>1453</v>
      </c>
      <c r="E125" s="18" t="s">
        <v>1449</v>
      </c>
      <c r="F125" s="9" t="s">
        <v>2324</v>
      </c>
      <c r="G125" s="84">
        <v>45649</v>
      </c>
      <c r="H125" s="57">
        <v>4.9756</v>
      </c>
      <c r="I125" s="20">
        <v>1102284.47</v>
      </c>
      <c r="J125" s="97">
        <f t="shared" si="2"/>
        <v>221537.99943725381</v>
      </c>
      <c r="K125" s="93">
        <v>0</v>
      </c>
      <c r="L125" s="19">
        <f t="shared" si="3"/>
        <v>0</v>
      </c>
    </row>
    <row r="126" spans="2:12" s="11" customFormat="1" ht="49.5" x14ac:dyDescent="0.25">
      <c r="B126" s="16">
        <v>118</v>
      </c>
      <c r="C126" s="17" t="s">
        <v>1454</v>
      </c>
      <c r="D126" s="18" t="s">
        <v>1455</v>
      </c>
      <c r="E126" s="18" t="s">
        <v>1456</v>
      </c>
      <c r="F126" s="9" t="s">
        <v>2325</v>
      </c>
      <c r="G126" s="84">
        <v>45656</v>
      </c>
      <c r="H126" s="57">
        <v>4.9756</v>
      </c>
      <c r="I126" s="20">
        <v>732602.36</v>
      </c>
      <c r="J126" s="97">
        <f t="shared" si="2"/>
        <v>147238.99831176139</v>
      </c>
      <c r="K126" s="93">
        <v>0</v>
      </c>
      <c r="L126" s="19">
        <f t="shared" si="3"/>
        <v>0</v>
      </c>
    </row>
    <row r="127" spans="2:12" s="11" customFormat="1" ht="49.5" x14ac:dyDescent="0.25">
      <c r="B127" s="16">
        <v>119</v>
      </c>
      <c r="C127" s="17" t="s">
        <v>1457</v>
      </c>
      <c r="D127" s="18" t="s">
        <v>1458</v>
      </c>
      <c r="E127" s="18" t="s">
        <v>1459</v>
      </c>
      <c r="F127" s="9" t="s">
        <v>2326</v>
      </c>
      <c r="G127" s="84">
        <v>45645</v>
      </c>
      <c r="H127" s="57">
        <v>4.9756</v>
      </c>
      <c r="I127" s="20">
        <v>83694.559999999998</v>
      </c>
      <c r="J127" s="97">
        <f t="shared" si="2"/>
        <v>16820.998472546024</v>
      </c>
      <c r="K127" s="93">
        <v>0</v>
      </c>
      <c r="L127" s="19">
        <f t="shared" si="3"/>
        <v>0</v>
      </c>
    </row>
    <row r="128" spans="2:12" s="11" customFormat="1" ht="66" x14ac:dyDescent="0.25">
      <c r="B128" s="16">
        <v>120</v>
      </c>
      <c r="C128" s="17" t="s">
        <v>1460</v>
      </c>
      <c r="D128" s="18" t="s">
        <v>1461</v>
      </c>
      <c r="E128" s="18" t="s">
        <v>1462</v>
      </c>
      <c r="F128" s="9" t="s">
        <v>2327</v>
      </c>
      <c r="G128" s="84">
        <v>45656</v>
      </c>
      <c r="H128" s="57">
        <v>4.9756</v>
      </c>
      <c r="I128" s="20">
        <v>98546.73</v>
      </c>
      <c r="J128" s="97">
        <f t="shared" si="2"/>
        <v>19805.999276469167</v>
      </c>
      <c r="K128" s="93">
        <v>0</v>
      </c>
      <c r="L128" s="19">
        <f t="shared" si="3"/>
        <v>0</v>
      </c>
    </row>
    <row r="129" spans="2:12" s="11" customFormat="1" ht="66" x14ac:dyDescent="0.25">
      <c r="B129" s="16">
        <v>121</v>
      </c>
      <c r="C129" s="17" t="s">
        <v>1463</v>
      </c>
      <c r="D129" s="18" t="s">
        <v>1464</v>
      </c>
      <c r="E129" s="18" t="s">
        <v>1465</v>
      </c>
      <c r="F129" s="9" t="s">
        <v>2328</v>
      </c>
      <c r="G129" s="84">
        <v>45645</v>
      </c>
      <c r="H129" s="57">
        <v>4.9756</v>
      </c>
      <c r="I129" s="20">
        <v>640633.37</v>
      </c>
      <c r="J129" s="97">
        <f t="shared" si="2"/>
        <v>128754.99839215371</v>
      </c>
      <c r="K129" s="93">
        <v>0</v>
      </c>
      <c r="L129" s="19">
        <f t="shared" si="3"/>
        <v>0</v>
      </c>
    </row>
    <row r="130" spans="2:12" s="11" customFormat="1" ht="66" x14ac:dyDescent="0.25">
      <c r="B130" s="16">
        <v>122</v>
      </c>
      <c r="C130" s="17" t="s">
        <v>1466</v>
      </c>
      <c r="D130" s="18" t="s">
        <v>1467</v>
      </c>
      <c r="E130" s="18" t="s">
        <v>1468</v>
      </c>
      <c r="F130" s="9" t="s">
        <v>2329</v>
      </c>
      <c r="G130" s="84">
        <v>45646</v>
      </c>
      <c r="H130" s="57">
        <v>4.9756</v>
      </c>
      <c r="I130" s="20">
        <v>1512582.4</v>
      </c>
      <c r="J130" s="97">
        <f t="shared" si="2"/>
        <v>304000</v>
      </c>
      <c r="K130" s="93">
        <v>0</v>
      </c>
      <c r="L130" s="19">
        <f t="shared" si="3"/>
        <v>0</v>
      </c>
    </row>
    <row r="131" spans="2:12" s="11" customFormat="1" ht="49.5" x14ac:dyDescent="0.25">
      <c r="B131" s="16">
        <v>123</v>
      </c>
      <c r="C131" s="17" t="s">
        <v>1469</v>
      </c>
      <c r="D131" s="18" t="s">
        <v>1397</v>
      </c>
      <c r="E131" s="18" t="s">
        <v>1470</v>
      </c>
      <c r="F131" s="9" t="s">
        <v>2330</v>
      </c>
      <c r="G131" s="84">
        <v>45649</v>
      </c>
      <c r="H131" s="57">
        <v>4.9756</v>
      </c>
      <c r="I131" s="20">
        <v>259726.32</v>
      </c>
      <c r="J131" s="97">
        <f t="shared" si="2"/>
        <v>52200</v>
      </c>
      <c r="K131" s="93">
        <v>0</v>
      </c>
      <c r="L131" s="19">
        <f t="shared" si="3"/>
        <v>0</v>
      </c>
    </row>
    <row r="132" spans="2:12" s="11" customFormat="1" ht="66" x14ac:dyDescent="0.25">
      <c r="B132" s="16">
        <v>124</v>
      </c>
      <c r="C132" s="17" t="s">
        <v>1471</v>
      </c>
      <c r="D132" s="18" t="s">
        <v>1472</v>
      </c>
      <c r="E132" s="18" t="s">
        <v>1459</v>
      </c>
      <c r="F132" s="9" t="s">
        <v>2331</v>
      </c>
      <c r="G132" s="84">
        <v>45650</v>
      </c>
      <c r="H132" s="57">
        <v>4.9756</v>
      </c>
      <c r="I132" s="20">
        <v>973585.6</v>
      </c>
      <c r="J132" s="97">
        <f t="shared" si="2"/>
        <v>195671.99935686149</v>
      </c>
      <c r="K132" s="93">
        <v>0</v>
      </c>
      <c r="L132" s="19">
        <f t="shared" si="3"/>
        <v>0</v>
      </c>
    </row>
    <row r="133" spans="2:12" s="11" customFormat="1" ht="49.5" x14ac:dyDescent="0.25">
      <c r="B133" s="16">
        <v>125</v>
      </c>
      <c r="C133" s="17" t="s">
        <v>1473</v>
      </c>
      <c r="D133" s="18" t="s">
        <v>1474</v>
      </c>
      <c r="E133" s="18" t="s">
        <v>1459</v>
      </c>
      <c r="F133" s="9" t="s">
        <v>2332</v>
      </c>
      <c r="G133" s="84">
        <v>45656</v>
      </c>
      <c r="H133" s="57">
        <v>4.9756</v>
      </c>
      <c r="I133" s="20">
        <v>823820.04</v>
      </c>
      <c r="J133" s="97">
        <f t="shared" si="2"/>
        <v>165571.99935686149</v>
      </c>
      <c r="K133" s="93">
        <v>0</v>
      </c>
      <c r="L133" s="19">
        <f t="shared" si="3"/>
        <v>0</v>
      </c>
    </row>
    <row r="134" spans="2:12" s="11" customFormat="1" ht="33" x14ac:dyDescent="0.25">
      <c r="B134" s="16">
        <v>126</v>
      </c>
      <c r="C134" s="17" t="s">
        <v>1475</v>
      </c>
      <c r="D134" s="18" t="s">
        <v>1476</v>
      </c>
      <c r="E134" s="18" t="s">
        <v>1477</v>
      </c>
      <c r="F134" s="9" t="s">
        <v>2333</v>
      </c>
      <c r="G134" s="84">
        <v>45650</v>
      </c>
      <c r="H134" s="57">
        <v>4.9756</v>
      </c>
      <c r="I134" s="20">
        <v>1365802.2</v>
      </c>
      <c r="J134" s="97">
        <f t="shared" si="2"/>
        <v>274500</v>
      </c>
      <c r="K134" s="93">
        <v>0</v>
      </c>
      <c r="L134" s="19">
        <f t="shared" si="3"/>
        <v>0</v>
      </c>
    </row>
    <row r="135" spans="2:12" s="11" customFormat="1" ht="33" x14ac:dyDescent="0.25">
      <c r="B135" s="16">
        <v>127</v>
      </c>
      <c r="C135" s="17" t="s">
        <v>1478</v>
      </c>
      <c r="D135" s="18" t="s">
        <v>1479</v>
      </c>
      <c r="E135" s="18" t="s">
        <v>1480</v>
      </c>
      <c r="F135" s="9" t="s">
        <v>2334</v>
      </c>
      <c r="G135" s="84">
        <v>45650</v>
      </c>
      <c r="H135" s="57">
        <v>4.9756</v>
      </c>
      <c r="I135" s="20">
        <v>1365802.2</v>
      </c>
      <c r="J135" s="97">
        <f t="shared" si="2"/>
        <v>274500</v>
      </c>
      <c r="K135" s="93">
        <v>0</v>
      </c>
      <c r="L135" s="19">
        <f t="shared" si="3"/>
        <v>0</v>
      </c>
    </row>
    <row r="136" spans="2:12" s="11" customFormat="1" ht="49.5" x14ac:dyDescent="0.25">
      <c r="B136" s="16">
        <v>128</v>
      </c>
      <c r="C136" s="17" t="s">
        <v>1481</v>
      </c>
      <c r="D136" s="18" t="s">
        <v>1482</v>
      </c>
      <c r="E136" s="18" t="s">
        <v>1459</v>
      </c>
      <c r="F136" s="9" t="s">
        <v>2335</v>
      </c>
      <c r="G136" s="84">
        <v>45649</v>
      </c>
      <c r="H136" s="57">
        <v>4.9756</v>
      </c>
      <c r="I136" s="20">
        <v>278469.40000000002</v>
      </c>
      <c r="J136" s="97">
        <f t="shared" si="2"/>
        <v>55966.998954899915</v>
      </c>
      <c r="K136" s="93">
        <v>0</v>
      </c>
      <c r="L136" s="19">
        <f t="shared" si="3"/>
        <v>0</v>
      </c>
    </row>
    <row r="137" spans="2:12" s="11" customFormat="1" ht="49.5" x14ac:dyDescent="0.25">
      <c r="B137" s="16">
        <v>129</v>
      </c>
      <c r="C137" s="17" t="s">
        <v>1483</v>
      </c>
      <c r="D137" s="18" t="s">
        <v>1484</v>
      </c>
      <c r="E137" s="18" t="s">
        <v>1485</v>
      </c>
      <c r="F137" s="9" t="s">
        <v>2336</v>
      </c>
      <c r="G137" s="84">
        <v>45650</v>
      </c>
      <c r="H137" s="57">
        <v>4.9756</v>
      </c>
      <c r="I137" s="20">
        <v>933074.26</v>
      </c>
      <c r="J137" s="97">
        <f t="shared" si="2"/>
        <v>187529.99839215371</v>
      </c>
      <c r="K137" s="93">
        <v>0</v>
      </c>
      <c r="L137" s="19">
        <f t="shared" si="3"/>
        <v>0</v>
      </c>
    </row>
    <row r="138" spans="2:12" s="11" customFormat="1" ht="49.5" x14ac:dyDescent="0.25">
      <c r="B138" s="16">
        <v>130</v>
      </c>
      <c r="C138" s="17" t="s">
        <v>1486</v>
      </c>
      <c r="D138" s="18" t="s">
        <v>1487</v>
      </c>
      <c r="E138" s="18" t="s">
        <v>1488</v>
      </c>
      <c r="F138" s="9" t="s">
        <v>2337</v>
      </c>
      <c r="G138" s="84">
        <v>45646</v>
      </c>
      <c r="H138" s="57">
        <v>4.9756</v>
      </c>
      <c r="I138" s="20">
        <v>1356826.21</v>
      </c>
      <c r="J138" s="97">
        <f t="shared" si="2"/>
        <v>272695.99847254599</v>
      </c>
      <c r="K138" s="93">
        <v>0</v>
      </c>
      <c r="L138" s="19">
        <f t="shared" si="3"/>
        <v>0</v>
      </c>
    </row>
    <row r="139" spans="2:12" s="11" customFormat="1" ht="33" x14ac:dyDescent="0.25">
      <c r="B139" s="16">
        <v>131</v>
      </c>
      <c r="C139" s="17" t="s">
        <v>1489</v>
      </c>
      <c r="D139" s="18" t="s">
        <v>1490</v>
      </c>
      <c r="E139" s="18" t="s">
        <v>1491</v>
      </c>
      <c r="F139" s="9" t="s">
        <v>2338</v>
      </c>
      <c r="G139" s="84">
        <v>45649</v>
      </c>
      <c r="H139" s="57">
        <v>4.9756</v>
      </c>
      <c r="I139" s="20">
        <v>1102289.44</v>
      </c>
      <c r="J139" s="97">
        <f t="shared" ref="J139:J202" si="4">I139/H139</f>
        <v>221538.99831176139</v>
      </c>
      <c r="K139" s="93">
        <v>0</v>
      </c>
      <c r="L139" s="19">
        <f t="shared" ref="L139:L202" si="5">K139/H139</f>
        <v>0</v>
      </c>
    </row>
    <row r="140" spans="2:12" s="11" customFormat="1" ht="49.5" x14ac:dyDescent="0.25">
      <c r="B140" s="16">
        <v>132</v>
      </c>
      <c r="C140" s="17" t="s">
        <v>1492</v>
      </c>
      <c r="D140" s="18" t="s">
        <v>1493</v>
      </c>
      <c r="E140" s="18" t="s">
        <v>1494</v>
      </c>
      <c r="F140" s="9" t="s">
        <v>2339</v>
      </c>
      <c r="G140" s="84">
        <v>45649</v>
      </c>
      <c r="H140" s="57">
        <v>4.9756</v>
      </c>
      <c r="I140" s="20">
        <v>960156.45</v>
      </c>
      <c r="J140" s="97">
        <f t="shared" si="4"/>
        <v>192972.99823136907</v>
      </c>
      <c r="K140" s="93">
        <v>0</v>
      </c>
      <c r="L140" s="19">
        <f t="shared" si="5"/>
        <v>0</v>
      </c>
    </row>
    <row r="141" spans="2:12" s="11" customFormat="1" ht="66" x14ac:dyDescent="0.25">
      <c r="B141" s="16">
        <v>133</v>
      </c>
      <c r="C141" s="17" t="s">
        <v>1495</v>
      </c>
      <c r="D141" s="18" t="s">
        <v>1496</v>
      </c>
      <c r="E141" s="18" t="s">
        <v>1497</v>
      </c>
      <c r="F141" s="9" t="s">
        <v>2340</v>
      </c>
      <c r="G141" s="84">
        <v>45656</v>
      </c>
      <c r="H141" s="57">
        <v>4.9756</v>
      </c>
      <c r="I141" s="20">
        <v>2458443.96</v>
      </c>
      <c r="J141" s="97">
        <f t="shared" si="4"/>
        <v>494100</v>
      </c>
      <c r="K141" s="93">
        <v>0</v>
      </c>
      <c r="L141" s="19">
        <f t="shared" si="5"/>
        <v>0</v>
      </c>
    </row>
    <row r="142" spans="2:12" s="11" customFormat="1" ht="66" x14ac:dyDescent="0.25">
      <c r="B142" s="16">
        <v>134</v>
      </c>
      <c r="C142" s="17" t="s">
        <v>1498</v>
      </c>
      <c r="D142" s="18" t="s">
        <v>1499</v>
      </c>
      <c r="E142" s="18" t="s">
        <v>1497</v>
      </c>
      <c r="F142" s="9" t="s">
        <v>2341</v>
      </c>
      <c r="G142" s="84">
        <v>45650</v>
      </c>
      <c r="H142" s="57">
        <v>4.9756</v>
      </c>
      <c r="I142" s="20">
        <v>1369165.7</v>
      </c>
      <c r="J142" s="97">
        <f t="shared" si="4"/>
        <v>275175.99887450761</v>
      </c>
      <c r="K142" s="93">
        <v>0</v>
      </c>
      <c r="L142" s="19">
        <f t="shared" si="5"/>
        <v>0</v>
      </c>
    </row>
    <row r="143" spans="2:12" s="11" customFormat="1" ht="49.5" x14ac:dyDescent="0.25">
      <c r="B143" s="16">
        <v>135</v>
      </c>
      <c r="C143" s="17" t="s">
        <v>1500</v>
      </c>
      <c r="D143" s="18" t="s">
        <v>1501</v>
      </c>
      <c r="E143" s="18" t="s">
        <v>1488</v>
      </c>
      <c r="F143" s="9" t="s">
        <v>2342</v>
      </c>
      <c r="G143" s="84">
        <v>45650</v>
      </c>
      <c r="H143" s="57">
        <v>4.9756</v>
      </c>
      <c r="I143" s="20">
        <v>259726.32</v>
      </c>
      <c r="J143" s="97">
        <f t="shared" si="4"/>
        <v>52200</v>
      </c>
      <c r="K143" s="93">
        <v>0</v>
      </c>
      <c r="L143" s="19">
        <f t="shared" si="5"/>
        <v>0</v>
      </c>
    </row>
    <row r="144" spans="2:12" s="11" customFormat="1" ht="33" x14ac:dyDescent="0.25">
      <c r="B144" s="16">
        <v>136</v>
      </c>
      <c r="C144" s="17" t="s">
        <v>1502</v>
      </c>
      <c r="D144" s="18" t="s">
        <v>1503</v>
      </c>
      <c r="E144" s="18" t="s">
        <v>1504</v>
      </c>
      <c r="F144" s="9" t="s">
        <v>2343</v>
      </c>
      <c r="G144" s="84">
        <v>45650</v>
      </c>
      <c r="H144" s="57">
        <v>4.9756</v>
      </c>
      <c r="I144" s="20">
        <v>149123.70000000001</v>
      </c>
      <c r="J144" s="97">
        <f t="shared" si="4"/>
        <v>29970.998472546027</v>
      </c>
      <c r="K144" s="93">
        <v>0</v>
      </c>
      <c r="L144" s="19">
        <f t="shared" si="5"/>
        <v>0</v>
      </c>
    </row>
    <row r="145" spans="2:12" s="11" customFormat="1" ht="49.5" x14ac:dyDescent="0.25">
      <c r="B145" s="16">
        <v>137</v>
      </c>
      <c r="C145" s="17" t="s">
        <v>1505</v>
      </c>
      <c r="D145" s="18" t="s">
        <v>1506</v>
      </c>
      <c r="E145" s="18" t="s">
        <v>1507</v>
      </c>
      <c r="F145" s="9" t="s">
        <v>2344</v>
      </c>
      <c r="G145" s="84">
        <v>45656</v>
      </c>
      <c r="H145" s="57">
        <v>4.9756</v>
      </c>
      <c r="I145" s="20">
        <v>1461582.5</v>
      </c>
      <c r="J145" s="97">
        <f t="shared" si="4"/>
        <v>293750</v>
      </c>
      <c r="K145" s="93">
        <v>0</v>
      </c>
      <c r="L145" s="19">
        <f t="shared" si="5"/>
        <v>0</v>
      </c>
    </row>
    <row r="146" spans="2:12" s="11" customFormat="1" ht="33" x14ac:dyDescent="0.25">
      <c r="B146" s="16">
        <v>138</v>
      </c>
      <c r="C146" s="17" t="s">
        <v>1508</v>
      </c>
      <c r="D146" s="18" t="s">
        <v>1509</v>
      </c>
      <c r="E146" s="18" t="s">
        <v>1510</v>
      </c>
      <c r="F146" s="9" t="s">
        <v>2345</v>
      </c>
      <c r="G146" s="84">
        <v>45650</v>
      </c>
      <c r="H146" s="57">
        <v>4.9756</v>
      </c>
      <c r="I146" s="20">
        <v>200695.8</v>
      </c>
      <c r="J146" s="97">
        <f t="shared" si="4"/>
        <v>40335.999678430737</v>
      </c>
      <c r="K146" s="93">
        <v>0</v>
      </c>
      <c r="L146" s="19">
        <f t="shared" si="5"/>
        <v>0</v>
      </c>
    </row>
    <row r="147" spans="2:12" s="11" customFormat="1" ht="49.5" x14ac:dyDescent="0.25">
      <c r="B147" s="16">
        <v>139</v>
      </c>
      <c r="C147" s="17" t="s">
        <v>1511</v>
      </c>
      <c r="D147" s="18" t="s">
        <v>1512</v>
      </c>
      <c r="E147" s="18" t="s">
        <v>1513</v>
      </c>
      <c r="F147" s="9" t="s">
        <v>2346</v>
      </c>
      <c r="G147" s="84">
        <v>45656</v>
      </c>
      <c r="H147" s="57">
        <v>4.9756</v>
      </c>
      <c r="I147" s="20">
        <v>417950.4</v>
      </c>
      <c r="J147" s="97">
        <f t="shared" si="4"/>
        <v>84000</v>
      </c>
      <c r="K147" s="93">
        <v>0</v>
      </c>
      <c r="L147" s="19">
        <f t="shared" si="5"/>
        <v>0</v>
      </c>
    </row>
    <row r="148" spans="2:12" s="11" customFormat="1" ht="49.5" x14ac:dyDescent="0.25">
      <c r="B148" s="16">
        <v>140</v>
      </c>
      <c r="C148" s="17" t="s">
        <v>1514</v>
      </c>
      <c r="D148" s="18" t="s">
        <v>1209</v>
      </c>
      <c r="E148" s="18" t="s">
        <v>1515</v>
      </c>
      <c r="F148" s="9" t="s">
        <v>2347</v>
      </c>
      <c r="G148" s="84">
        <v>45656</v>
      </c>
      <c r="H148" s="57">
        <v>4.9756</v>
      </c>
      <c r="I148" s="20">
        <v>1369165.7</v>
      </c>
      <c r="J148" s="97">
        <f t="shared" si="4"/>
        <v>275175.99887450761</v>
      </c>
      <c r="K148" s="93">
        <v>0</v>
      </c>
      <c r="L148" s="19">
        <f t="shared" si="5"/>
        <v>0</v>
      </c>
    </row>
    <row r="149" spans="2:12" s="11" customFormat="1" ht="66" x14ac:dyDescent="0.25">
      <c r="B149" s="16">
        <v>141</v>
      </c>
      <c r="C149" s="17" t="s">
        <v>1516</v>
      </c>
      <c r="D149" s="18" t="s">
        <v>1517</v>
      </c>
      <c r="E149" s="18" t="s">
        <v>1518</v>
      </c>
      <c r="F149" s="9" t="s">
        <v>2348</v>
      </c>
      <c r="G149" s="84">
        <v>45656</v>
      </c>
      <c r="H149" s="57">
        <v>4.9756</v>
      </c>
      <c r="I149" s="20">
        <v>149268</v>
      </c>
      <c r="J149" s="97">
        <f t="shared" si="4"/>
        <v>30000</v>
      </c>
      <c r="K149" s="93">
        <v>0</v>
      </c>
      <c r="L149" s="19">
        <f t="shared" si="5"/>
        <v>0</v>
      </c>
    </row>
    <row r="150" spans="2:12" s="11" customFormat="1" ht="49.5" x14ac:dyDescent="0.25">
      <c r="B150" s="16">
        <v>142</v>
      </c>
      <c r="C150" s="17" t="s">
        <v>1519</v>
      </c>
      <c r="D150" s="18" t="s">
        <v>1520</v>
      </c>
      <c r="E150" s="18" t="s">
        <v>1521</v>
      </c>
      <c r="F150" s="9" t="s">
        <v>2349</v>
      </c>
      <c r="G150" s="84">
        <v>45656</v>
      </c>
      <c r="H150" s="57">
        <v>4.9756</v>
      </c>
      <c r="I150" s="20">
        <v>393644.59</v>
      </c>
      <c r="J150" s="97">
        <f t="shared" si="4"/>
        <v>79114.999196076853</v>
      </c>
      <c r="K150" s="93">
        <v>0</v>
      </c>
      <c r="L150" s="19">
        <f t="shared" si="5"/>
        <v>0</v>
      </c>
    </row>
    <row r="151" spans="2:12" s="11" customFormat="1" ht="33" x14ac:dyDescent="0.25">
      <c r="B151" s="16">
        <v>143</v>
      </c>
      <c r="C151" s="17" t="s">
        <v>1522</v>
      </c>
      <c r="D151" s="18" t="s">
        <v>1523</v>
      </c>
      <c r="E151" s="18" t="s">
        <v>1524</v>
      </c>
      <c r="F151" s="9" t="s">
        <v>2350</v>
      </c>
      <c r="G151" s="84">
        <v>45656</v>
      </c>
      <c r="H151" s="57">
        <v>4.9756</v>
      </c>
      <c r="I151" s="20">
        <v>521721.51</v>
      </c>
      <c r="J151" s="97">
        <f t="shared" si="4"/>
        <v>104855.99927646917</v>
      </c>
      <c r="K151" s="93">
        <v>0</v>
      </c>
      <c r="L151" s="19">
        <f t="shared" si="5"/>
        <v>0</v>
      </c>
    </row>
    <row r="152" spans="2:12" s="11" customFormat="1" ht="33" x14ac:dyDescent="0.25">
      <c r="B152" s="16">
        <v>144</v>
      </c>
      <c r="C152" s="17" t="s">
        <v>1525</v>
      </c>
      <c r="D152" s="18" t="s">
        <v>1526</v>
      </c>
      <c r="E152" s="18" t="s">
        <v>1527</v>
      </c>
      <c r="F152" s="9" t="s">
        <v>2351</v>
      </c>
      <c r="G152" s="84">
        <v>45650</v>
      </c>
      <c r="H152" s="57">
        <v>4.9756</v>
      </c>
      <c r="I152" s="20">
        <v>567218.4</v>
      </c>
      <c r="J152" s="97">
        <f t="shared" si="4"/>
        <v>114000</v>
      </c>
      <c r="K152" s="93">
        <v>0</v>
      </c>
      <c r="L152" s="19">
        <f t="shared" si="5"/>
        <v>0</v>
      </c>
    </row>
    <row r="153" spans="2:12" s="11" customFormat="1" ht="33" x14ac:dyDescent="0.25">
      <c r="B153" s="16">
        <v>145</v>
      </c>
      <c r="C153" s="17" t="s">
        <v>1528</v>
      </c>
      <c r="D153" s="18" t="s">
        <v>1529</v>
      </c>
      <c r="E153" s="18" t="s">
        <v>1530</v>
      </c>
      <c r="F153" s="9" t="s">
        <v>2352</v>
      </c>
      <c r="G153" s="84">
        <v>45656</v>
      </c>
      <c r="H153" s="57">
        <v>4.9756</v>
      </c>
      <c r="I153" s="20">
        <v>283609.2</v>
      </c>
      <c r="J153" s="97">
        <f t="shared" si="4"/>
        <v>57000</v>
      </c>
      <c r="K153" s="93">
        <v>0</v>
      </c>
      <c r="L153" s="19">
        <f t="shared" si="5"/>
        <v>0</v>
      </c>
    </row>
    <row r="154" spans="2:12" s="11" customFormat="1" ht="33" x14ac:dyDescent="0.25">
      <c r="B154" s="16">
        <v>146</v>
      </c>
      <c r="C154" s="17" t="s">
        <v>1531</v>
      </c>
      <c r="D154" s="18" t="s">
        <v>1509</v>
      </c>
      <c r="E154" s="18" t="s">
        <v>1530</v>
      </c>
      <c r="F154" s="9" t="s">
        <v>2353</v>
      </c>
      <c r="G154" s="84">
        <v>45650</v>
      </c>
      <c r="H154" s="57">
        <v>4.9756</v>
      </c>
      <c r="I154" s="20">
        <v>501321.55</v>
      </c>
      <c r="J154" s="97">
        <f t="shared" si="4"/>
        <v>100755.99927646917</v>
      </c>
      <c r="K154" s="93">
        <v>0</v>
      </c>
      <c r="L154" s="19">
        <f t="shared" si="5"/>
        <v>0</v>
      </c>
    </row>
    <row r="155" spans="2:12" s="11" customFormat="1" ht="33" x14ac:dyDescent="0.25">
      <c r="B155" s="16">
        <v>147</v>
      </c>
      <c r="C155" s="17" t="s">
        <v>1532</v>
      </c>
      <c r="D155" s="18" t="s">
        <v>1509</v>
      </c>
      <c r="E155" s="18" t="s">
        <v>1533</v>
      </c>
      <c r="F155" s="9" t="s">
        <v>2354</v>
      </c>
      <c r="G155" s="84">
        <v>45650</v>
      </c>
      <c r="H155" s="57">
        <v>4.9756</v>
      </c>
      <c r="I155" s="20">
        <v>492017.18</v>
      </c>
      <c r="J155" s="97">
        <f t="shared" si="4"/>
        <v>98885.999678430744</v>
      </c>
      <c r="K155" s="93">
        <v>0</v>
      </c>
      <c r="L155" s="19">
        <f t="shared" si="5"/>
        <v>0</v>
      </c>
    </row>
    <row r="156" spans="2:12" s="11" customFormat="1" ht="33" x14ac:dyDescent="0.25">
      <c r="B156" s="16">
        <v>148</v>
      </c>
      <c r="C156" s="17" t="s">
        <v>1534</v>
      </c>
      <c r="D156" s="18" t="s">
        <v>1509</v>
      </c>
      <c r="E156" s="18" t="s">
        <v>1535</v>
      </c>
      <c r="F156" s="9" t="s">
        <v>2355</v>
      </c>
      <c r="G156" s="84">
        <v>45650</v>
      </c>
      <c r="H156" s="57">
        <v>4.9756</v>
      </c>
      <c r="I156" s="20">
        <v>71663.56</v>
      </c>
      <c r="J156" s="97">
        <f t="shared" si="4"/>
        <v>14402.998633330653</v>
      </c>
      <c r="K156" s="93">
        <v>0</v>
      </c>
      <c r="L156" s="19">
        <f t="shared" si="5"/>
        <v>0</v>
      </c>
    </row>
    <row r="157" spans="2:12" s="11" customFormat="1" ht="33" x14ac:dyDescent="0.25">
      <c r="B157" s="16">
        <v>149</v>
      </c>
      <c r="C157" s="17" t="s">
        <v>1536</v>
      </c>
      <c r="D157" s="18" t="s">
        <v>1509</v>
      </c>
      <c r="E157" s="18" t="s">
        <v>1537</v>
      </c>
      <c r="F157" s="9" t="s">
        <v>2356</v>
      </c>
      <c r="G157" s="84">
        <v>45650</v>
      </c>
      <c r="H157" s="57">
        <v>4.9756</v>
      </c>
      <c r="I157" s="20">
        <v>576134.67000000004</v>
      </c>
      <c r="J157" s="97">
        <f t="shared" si="4"/>
        <v>115791.99895489991</v>
      </c>
      <c r="K157" s="93">
        <v>0</v>
      </c>
      <c r="L157" s="19">
        <f t="shared" si="5"/>
        <v>0</v>
      </c>
    </row>
    <row r="158" spans="2:12" s="11" customFormat="1" ht="33" x14ac:dyDescent="0.25">
      <c r="B158" s="16">
        <v>150</v>
      </c>
      <c r="C158" s="17" t="s">
        <v>1538</v>
      </c>
      <c r="D158" s="18" t="s">
        <v>1509</v>
      </c>
      <c r="E158" s="18" t="s">
        <v>1539</v>
      </c>
      <c r="F158" s="9" t="s">
        <v>2357</v>
      </c>
      <c r="G158" s="84">
        <v>45656</v>
      </c>
      <c r="H158" s="57">
        <v>4.9756</v>
      </c>
      <c r="I158" s="20">
        <v>70354.98</v>
      </c>
      <c r="J158" s="97">
        <f t="shared" si="4"/>
        <v>14139.999196076855</v>
      </c>
      <c r="K158" s="93">
        <v>0</v>
      </c>
      <c r="L158" s="19">
        <f t="shared" si="5"/>
        <v>0</v>
      </c>
    </row>
    <row r="159" spans="2:12" s="11" customFormat="1" ht="33" x14ac:dyDescent="0.25">
      <c r="B159" s="16">
        <v>151</v>
      </c>
      <c r="C159" s="17" t="s">
        <v>1540</v>
      </c>
      <c r="D159" s="18" t="s">
        <v>1509</v>
      </c>
      <c r="E159" s="18" t="s">
        <v>1541</v>
      </c>
      <c r="F159" s="9" t="s">
        <v>2358</v>
      </c>
      <c r="G159" s="84">
        <v>45656</v>
      </c>
      <c r="H159" s="57">
        <v>4.9756</v>
      </c>
      <c r="I159" s="20">
        <v>61418.8</v>
      </c>
      <c r="J159" s="97">
        <f t="shared" si="4"/>
        <v>12343.998713722969</v>
      </c>
      <c r="K159" s="93">
        <v>0</v>
      </c>
      <c r="L159" s="19">
        <f t="shared" si="5"/>
        <v>0</v>
      </c>
    </row>
    <row r="160" spans="2:12" s="11" customFormat="1" ht="33" x14ac:dyDescent="0.25">
      <c r="B160" s="16">
        <v>152</v>
      </c>
      <c r="C160" s="17" t="s">
        <v>1542</v>
      </c>
      <c r="D160" s="18" t="s">
        <v>1509</v>
      </c>
      <c r="E160" s="18" t="s">
        <v>1543</v>
      </c>
      <c r="F160" s="9" t="s">
        <v>2359</v>
      </c>
      <c r="G160" s="84">
        <v>45656</v>
      </c>
      <c r="H160" s="57">
        <v>4.9756</v>
      </c>
      <c r="I160" s="20">
        <v>88461.19</v>
      </c>
      <c r="J160" s="97">
        <f t="shared" si="4"/>
        <v>17778.999517646113</v>
      </c>
      <c r="K160" s="93">
        <v>0</v>
      </c>
      <c r="L160" s="19">
        <f t="shared" si="5"/>
        <v>0</v>
      </c>
    </row>
    <row r="161" spans="2:12" s="11" customFormat="1" ht="33" x14ac:dyDescent="0.25">
      <c r="B161" s="16">
        <v>153</v>
      </c>
      <c r="C161" s="17" t="s">
        <v>1544</v>
      </c>
      <c r="D161" s="18" t="s">
        <v>1509</v>
      </c>
      <c r="E161" s="18" t="s">
        <v>1545</v>
      </c>
      <c r="F161" s="9" t="s">
        <v>2360</v>
      </c>
      <c r="G161" s="84">
        <v>45656</v>
      </c>
      <c r="H161" s="57">
        <v>4.9756</v>
      </c>
      <c r="I161" s="20">
        <v>717342.2</v>
      </c>
      <c r="J161" s="97">
        <f t="shared" si="4"/>
        <v>144171.99935686149</v>
      </c>
      <c r="K161" s="93">
        <v>0</v>
      </c>
      <c r="L161" s="19">
        <f t="shared" si="5"/>
        <v>0</v>
      </c>
    </row>
    <row r="162" spans="2:12" s="11" customFormat="1" ht="33" x14ac:dyDescent="0.25">
      <c r="B162" s="16">
        <v>154</v>
      </c>
      <c r="C162" s="17" t="s">
        <v>1546</v>
      </c>
      <c r="D162" s="18" t="s">
        <v>1509</v>
      </c>
      <c r="E162" s="18" t="s">
        <v>1539</v>
      </c>
      <c r="F162" s="9" t="s">
        <v>2361</v>
      </c>
      <c r="G162" s="84">
        <v>45656</v>
      </c>
      <c r="H162" s="57">
        <v>4.9756</v>
      </c>
      <c r="I162" s="20">
        <v>70354.98</v>
      </c>
      <c r="J162" s="97">
        <f t="shared" si="4"/>
        <v>14139.999196076855</v>
      </c>
      <c r="K162" s="93">
        <v>0</v>
      </c>
      <c r="L162" s="19">
        <f t="shared" si="5"/>
        <v>0</v>
      </c>
    </row>
    <row r="163" spans="2:12" s="11" customFormat="1" ht="33" x14ac:dyDescent="0.25">
      <c r="B163" s="16">
        <v>155</v>
      </c>
      <c r="C163" s="17" t="s">
        <v>1547</v>
      </c>
      <c r="D163" s="18" t="s">
        <v>1548</v>
      </c>
      <c r="E163" s="18" t="s">
        <v>1527</v>
      </c>
      <c r="F163" s="9" t="s">
        <v>2362</v>
      </c>
      <c r="G163" s="84">
        <v>45656</v>
      </c>
      <c r="H163" s="57">
        <v>4.9756</v>
      </c>
      <c r="I163" s="20">
        <v>283609.2</v>
      </c>
      <c r="J163" s="97">
        <f t="shared" si="4"/>
        <v>57000</v>
      </c>
      <c r="K163" s="93">
        <v>0</v>
      </c>
      <c r="L163" s="19">
        <f t="shared" si="5"/>
        <v>0</v>
      </c>
    </row>
    <row r="164" spans="2:12" s="11" customFormat="1" ht="49.5" x14ac:dyDescent="0.25">
      <c r="B164" s="16">
        <v>156</v>
      </c>
      <c r="C164" s="17" t="s">
        <v>1549</v>
      </c>
      <c r="D164" s="18" t="s">
        <v>1550</v>
      </c>
      <c r="E164" s="18" t="s">
        <v>1551</v>
      </c>
      <c r="F164" s="9" t="s">
        <v>2363</v>
      </c>
      <c r="G164" s="84">
        <v>45656</v>
      </c>
      <c r="H164" s="57">
        <v>4.9756</v>
      </c>
      <c r="I164" s="20">
        <v>226588.82</v>
      </c>
      <c r="J164" s="97">
        <f t="shared" si="4"/>
        <v>45539.999196076853</v>
      </c>
      <c r="K164" s="93">
        <v>0</v>
      </c>
      <c r="L164" s="19">
        <f t="shared" si="5"/>
        <v>0</v>
      </c>
    </row>
    <row r="165" spans="2:12" s="11" customFormat="1" ht="33" x14ac:dyDescent="0.25">
      <c r="B165" s="16">
        <v>157</v>
      </c>
      <c r="C165" s="17" t="s">
        <v>1552</v>
      </c>
      <c r="D165" s="18" t="s">
        <v>1553</v>
      </c>
      <c r="E165" s="18" t="s">
        <v>1554</v>
      </c>
      <c r="F165" s="9" t="s">
        <v>2364</v>
      </c>
      <c r="G165" s="84">
        <v>45645</v>
      </c>
      <c r="H165" s="57">
        <v>4.9756</v>
      </c>
      <c r="I165" s="20">
        <v>1075266.96</v>
      </c>
      <c r="J165" s="97">
        <f t="shared" si="4"/>
        <v>216107.99903529222</v>
      </c>
      <c r="K165" s="93">
        <v>0</v>
      </c>
      <c r="L165" s="19">
        <f t="shared" si="5"/>
        <v>0</v>
      </c>
    </row>
    <row r="166" spans="2:12" s="11" customFormat="1" ht="33" x14ac:dyDescent="0.25">
      <c r="B166" s="16">
        <v>158</v>
      </c>
      <c r="C166" s="17" t="s">
        <v>1555</v>
      </c>
      <c r="D166" s="18" t="s">
        <v>1556</v>
      </c>
      <c r="E166" s="18" t="s">
        <v>1557</v>
      </c>
      <c r="F166" s="9" t="s">
        <v>2365</v>
      </c>
      <c r="G166" s="84">
        <v>45649</v>
      </c>
      <c r="H166" s="57">
        <v>4.9756</v>
      </c>
      <c r="I166" s="20">
        <v>640857.28</v>
      </c>
      <c r="J166" s="97">
        <f t="shared" si="4"/>
        <v>128800</v>
      </c>
      <c r="K166" s="93">
        <v>0</v>
      </c>
      <c r="L166" s="19">
        <f t="shared" si="5"/>
        <v>0</v>
      </c>
    </row>
    <row r="167" spans="2:12" s="11" customFormat="1" ht="33" x14ac:dyDescent="0.25">
      <c r="B167" s="16">
        <v>159</v>
      </c>
      <c r="C167" s="17" t="s">
        <v>1558</v>
      </c>
      <c r="D167" s="18" t="s">
        <v>1559</v>
      </c>
      <c r="E167" s="18" t="s">
        <v>1560</v>
      </c>
      <c r="F167" s="9" t="s">
        <v>2366</v>
      </c>
      <c r="G167" s="84">
        <v>45645</v>
      </c>
      <c r="H167" s="57">
        <v>4.9756</v>
      </c>
      <c r="I167" s="20">
        <v>457755.2</v>
      </c>
      <c r="J167" s="97">
        <f t="shared" si="4"/>
        <v>92000</v>
      </c>
      <c r="K167" s="93">
        <v>0</v>
      </c>
      <c r="L167" s="19">
        <f t="shared" si="5"/>
        <v>0</v>
      </c>
    </row>
    <row r="168" spans="2:12" s="11" customFormat="1" ht="33" x14ac:dyDescent="0.25">
      <c r="B168" s="16">
        <v>160</v>
      </c>
      <c r="C168" s="17" t="s">
        <v>1561</v>
      </c>
      <c r="D168" s="18" t="s">
        <v>1562</v>
      </c>
      <c r="E168" s="18" t="s">
        <v>1554</v>
      </c>
      <c r="F168" s="9" t="s">
        <v>2367</v>
      </c>
      <c r="G168" s="84">
        <v>45649</v>
      </c>
      <c r="H168" s="57">
        <v>4.9756</v>
      </c>
      <c r="I168" s="20">
        <v>572194</v>
      </c>
      <c r="J168" s="97">
        <f t="shared" si="4"/>
        <v>115000</v>
      </c>
      <c r="K168" s="93">
        <v>0</v>
      </c>
      <c r="L168" s="19">
        <f t="shared" si="5"/>
        <v>0</v>
      </c>
    </row>
    <row r="169" spans="2:12" s="11" customFormat="1" ht="33" x14ac:dyDescent="0.25">
      <c r="B169" s="16">
        <v>161</v>
      </c>
      <c r="C169" s="17" t="s">
        <v>1563</v>
      </c>
      <c r="D169" s="18" t="s">
        <v>1564</v>
      </c>
      <c r="E169" s="18" t="s">
        <v>1557</v>
      </c>
      <c r="F169" s="9" t="s">
        <v>2368</v>
      </c>
      <c r="G169" s="84">
        <v>45646</v>
      </c>
      <c r="H169" s="57">
        <v>4.9756</v>
      </c>
      <c r="I169" s="20">
        <v>197033.76</v>
      </c>
      <c r="J169" s="97">
        <f t="shared" si="4"/>
        <v>39600</v>
      </c>
      <c r="K169" s="93">
        <v>0</v>
      </c>
      <c r="L169" s="19">
        <f t="shared" si="5"/>
        <v>0</v>
      </c>
    </row>
    <row r="170" spans="2:12" s="11" customFormat="1" ht="49.5" x14ac:dyDescent="0.25">
      <c r="B170" s="16">
        <v>162</v>
      </c>
      <c r="C170" s="17" t="s">
        <v>1565</v>
      </c>
      <c r="D170" s="18" t="s">
        <v>1566</v>
      </c>
      <c r="E170" s="18" t="s">
        <v>1567</v>
      </c>
      <c r="F170" s="9" t="s">
        <v>2369</v>
      </c>
      <c r="G170" s="84">
        <v>45649</v>
      </c>
      <c r="H170" s="57">
        <v>4.9756</v>
      </c>
      <c r="I170" s="20">
        <v>686632.8</v>
      </c>
      <c r="J170" s="97">
        <f t="shared" si="4"/>
        <v>138000</v>
      </c>
      <c r="K170" s="93">
        <v>0</v>
      </c>
      <c r="L170" s="19">
        <f t="shared" si="5"/>
        <v>0</v>
      </c>
    </row>
    <row r="171" spans="2:12" s="11" customFormat="1" ht="33" x14ac:dyDescent="0.25">
      <c r="B171" s="16">
        <v>163</v>
      </c>
      <c r="C171" s="17" t="s">
        <v>1568</v>
      </c>
      <c r="D171" s="18" t="s">
        <v>1569</v>
      </c>
      <c r="E171" s="18" t="s">
        <v>1570</v>
      </c>
      <c r="F171" s="9" t="s">
        <v>2370</v>
      </c>
      <c r="G171" s="84">
        <v>45646</v>
      </c>
      <c r="H171" s="57">
        <v>4.9756</v>
      </c>
      <c r="I171" s="20">
        <v>1831020.8</v>
      </c>
      <c r="J171" s="97">
        <f t="shared" si="4"/>
        <v>368000</v>
      </c>
      <c r="K171" s="93">
        <v>0</v>
      </c>
      <c r="L171" s="19">
        <f t="shared" si="5"/>
        <v>0</v>
      </c>
    </row>
    <row r="172" spans="2:12" s="11" customFormat="1" ht="33" x14ac:dyDescent="0.25">
      <c r="B172" s="16">
        <v>164</v>
      </c>
      <c r="C172" s="17" t="s">
        <v>1571</v>
      </c>
      <c r="D172" s="18" t="s">
        <v>1572</v>
      </c>
      <c r="E172" s="18" t="s">
        <v>1573</v>
      </c>
      <c r="F172" s="9" t="s">
        <v>2371</v>
      </c>
      <c r="G172" s="84">
        <v>45650</v>
      </c>
      <c r="H172" s="57">
        <v>4.9756</v>
      </c>
      <c r="I172" s="20">
        <v>915510.4</v>
      </c>
      <c r="J172" s="97">
        <f t="shared" si="4"/>
        <v>184000</v>
      </c>
      <c r="K172" s="93">
        <v>0</v>
      </c>
      <c r="L172" s="19">
        <f t="shared" si="5"/>
        <v>0</v>
      </c>
    </row>
    <row r="173" spans="2:12" s="11" customFormat="1" ht="33" x14ac:dyDescent="0.25">
      <c r="B173" s="16">
        <v>165</v>
      </c>
      <c r="C173" s="17" t="s">
        <v>1574</v>
      </c>
      <c r="D173" s="18" t="s">
        <v>1575</v>
      </c>
      <c r="E173" s="18" t="s">
        <v>1576</v>
      </c>
      <c r="F173" s="9" t="s">
        <v>2372</v>
      </c>
      <c r="G173" s="84">
        <v>45646</v>
      </c>
      <c r="H173" s="57">
        <v>4.9756</v>
      </c>
      <c r="I173" s="20">
        <v>1487704.4</v>
      </c>
      <c r="J173" s="97">
        <f t="shared" si="4"/>
        <v>299000</v>
      </c>
      <c r="K173" s="93">
        <v>0</v>
      </c>
      <c r="L173" s="19">
        <f t="shared" si="5"/>
        <v>0</v>
      </c>
    </row>
    <row r="174" spans="2:12" s="11" customFormat="1" ht="33" x14ac:dyDescent="0.25">
      <c r="B174" s="16">
        <v>166</v>
      </c>
      <c r="C174" s="17" t="s">
        <v>1577</v>
      </c>
      <c r="D174" s="18" t="s">
        <v>1578</v>
      </c>
      <c r="E174" s="18" t="s">
        <v>1573</v>
      </c>
      <c r="F174" s="9" t="s">
        <v>2373</v>
      </c>
      <c r="G174" s="84">
        <v>45649</v>
      </c>
      <c r="H174" s="57">
        <v>4.9756</v>
      </c>
      <c r="I174" s="20">
        <v>2265888.2400000002</v>
      </c>
      <c r="J174" s="97">
        <f t="shared" si="4"/>
        <v>455400.00000000006</v>
      </c>
      <c r="K174" s="93">
        <v>0</v>
      </c>
      <c r="L174" s="19">
        <f t="shared" si="5"/>
        <v>0</v>
      </c>
    </row>
    <row r="175" spans="2:12" s="11" customFormat="1" ht="49.5" x14ac:dyDescent="0.25">
      <c r="B175" s="16">
        <v>167</v>
      </c>
      <c r="C175" s="17" t="s">
        <v>1579</v>
      </c>
      <c r="D175" s="18" t="s">
        <v>1580</v>
      </c>
      <c r="E175" s="18" t="s">
        <v>1557</v>
      </c>
      <c r="F175" s="9" t="s">
        <v>2374</v>
      </c>
      <c r="G175" s="84">
        <v>45646</v>
      </c>
      <c r="H175" s="57">
        <v>4.9756</v>
      </c>
      <c r="I175" s="20">
        <v>74634</v>
      </c>
      <c r="J175" s="97">
        <f t="shared" si="4"/>
        <v>15000</v>
      </c>
      <c r="K175" s="93">
        <v>0</v>
      </c>
      <c r="L175" s="19">
        <f t="shared" si="5"/>
        <v>0</v>
      </c>
    </row>
    <row r="176" spans="2:12" s="11" customFormat="1" ht="49.5" x14ac:dyDescent="0.25">
      <c r="B176" s="16">
        <v>168</v>
      </c>
      <c r="C176" s="17" t="s">
        <v>1581</v>
      </c>
      <c r="D176" s="18" t="s">
        <v>1582</v>
      </c>
      <c r="E176" s="18" t="s">
        <v>1583</v>
      </c>
      <c r="F176" s="9" t="s">
        <v>2375</v>
      </c>
      <c r="G176" s="84">
        <v>45646</v>
      </c>
      <c r="H176" s="57">
        <v>4.9756</v>
      </c>
      <c r="I176" s="20">
        <v>2736580</v>
      </c>
      <c r="J176" s="97">
        <f t="shared" si="4"/>
        <v>550000</v>
      </c>
      <c r="K176" s="93">
        <v>0</v>
      </c>
      <c r="L176" s="19">
        <f t="shared" si="5"/>
        <v>0</v>
      </c>
    </row>
    <row r="177" spans="2:12" s="11" customFormat="1" ht="49.5" x14ac:dyDescent="0.25">
      <c r="B177" s="16">
        <v>169</v>
      </c>
      <c r="C177" s="17" t="s">
        <v>1584</v>
      </c>
      <c r="D177" s="18" t="s">
        <v>1585</v>
      </c>
      <c r="E177" s="18" t="s">
        <v>1586</v>
      </c>
      <c r="F177" s="9" t="s">
        <v>2376</v>
      </c>
      <c r="G177" s="84">
        <v>45650</v>
      </c>
      <c r="H177" s="57">
        <v>4.9756</v>
      </c>
      <c r="I177" s="20">
        <v>3023552.7</v>
      </c>
      <c r="J177" s="97">
        <f t="shared" si="4"/>
        <v>607675.99887450761</v>
      </c>
      <c r="K177" s="93">
        <v>0</v>
      </c>
      <c r="L177" s="19">
        <f t="shared" si="5"/>
        <v>0</v>
      </c>
    </row>
    <row r="178" spans="2:12" s="11" customFormat="1" ht="66" x14ac:dyDescent="0.25">
      <c r="B178" s="16">
        <v>170</v>
      </c>
      <c r="C178" s="17" t="s">
        <v>1587</v>
      </c>
      <c r="D178" s="18" t="s">
        <v>1588</v>
      </c>
      <c r="E178" s="18" t="s">
        <v>1589</v>
      </c>
      <c r="F178" s="9" t="s">
        <v>2377</v>
      </c>
      <c r="G178" s="84">
        <v>45650</v>
      </c>
      <c r="H178" s="57">
        <v>4.9756</v>
      </c>
      <c r="I178" s="20">
        <v>462730.8</v>
      </c>
      <c r="J178" s="97">
        <f t="shared" si="4"/>
        <v>93000</v>
      </c>
      <c r="K178" s="93">
        <v>0</v>
      </c>
      <c r="L178" s="19">
        <f t="shared" si="5"/>
        <v>0</v>
      </c>
    </row>
    <row r="179" spans="2:12" s="11" customFormat="1" ht="33" x14ac:dyDescent="0.25">
      <c r="B179" s="16">
        <v>171</v>
      </c>
      <c r="C179" s="17" t="s">
        <v>1590</v>
      </c>
      <c r="D179" s="18" t="s">
        <v>1591</v>
      </c>
      <c r="E179" s="18" t="s">
        <v>1592</v>
      </c>
      <c r="F179" s="9" t="s">
        <v>2378</v>
      </c>
      <c r="G179" s="84">
        <v>45649</v>
      </c>
      <c r="H179" s="57">
        <v>4.9756</v>
      </c>
      <c r="I179" s="20">
        <v>179121.6</v>
      </c>
      <c r="J179" s="97">
        <f t="shared" si="4"/>
        <v>36000</v>
      </c>
      <c r="K179" s="93">
        <v>0</v>
      </c>
      <c r="L179" s="19">
        <f t="shared" si="5"/>
        <v>0</v>
      </c>
    </row>
    <row r="180" spans="2:12" s="11" customFormat="1" ht="33" x14ac:dyDescent="0.25">
      <c r="B180" s="16">
        <v>172</v>
      </c>
      <c r="C180" s="17" t="s">
        <v>1593</v>
      </c>
      <c r="D180" s="18" t="s">
        <v>1594</v>
      </c>
      <c r="E180" s="18" t="s">
        <v>1595</v>
      </c>
      <c r="F180" s="9" t="s">
        <v>2379</v>
      </c>
      <c r="G180" s="84">
        <v>45650</v>
      </c>
      <c r="H180" s="57">
        <v>4.9756</v>
      </c>
      <c r="I180" s="20">
        <v>489126.35</v>
      </c>
      <c r="J180" s="97">
        <f t="shared" si="4"/>
        <v>98304.998392153706</v>
      </c>
      <c r="K180" s="93">
        <v>0</v>
      </c>
      <c r="L180" s="19">
        <f t="shared" si="5"/>
        <v>0</v>
      </c>
    </row>
    <row r="181" spans="2:12" s="11" customFormat="1" ht="33" x14ac:dyDescent="0.25">
      <c r="B181" s="16">
        <v>173</v>
      </c>
      <c r="C181" s="17" t="s">
        <v>1596</v>
      </c>
      <c r="D181" s="18" t="s">
        <v>1597</v>
      </c>
      <c r="E181" s="18" t="s">
        <v>1598</v>
      </c>
      <c r="F181" s="9" t="s">
        <v>2380</v>
      </c>
      <c r="G181" s="84">
        <v>45645</v>
      </c>
      <c r="H181" s="57">
        <v>4.9756</v>
      </c>
      <c r="I181" s="20">
        <v>172902.1</v>
      </c>
      <c r="J181" s="97">
        <f t="shared" si="4"/>
        <v>34750</v>
      </c>
      <c r="K181" s="93">
        <v>0</v>
      </c>
      <c r="L181" s="19">
        <f t="shared" si="5"/>
        <v>0</v>
      </c>
    </row>
    <row r="182" spans="2:12" s="11" customFormat="1" ht="115.5" x14ac:dyDescent="0.25">
      <c r="B182" s="16">
        <v>174</v>
      </c>
      <c r="C182" s="17" t="s">
        <v>1599</v>
      </c>
      <c r="D182" s="18" t="s">
        <v>1600</v>
      </c>
      <c r="E182" s="18" t="s">
        <v>1601</v>
      </c>
      <c r="F182" s="9" t="s">
        <v>2381</v>
      </c>
      <c r="G182" s="84">
        <v>45650</v>
      </c>
      <c r="H182" s="57">
        <v>4.9756</v>
      </c>
      <c r="I182" s="20">
        <v>1044278.92</v>
      </c>
      <c r="J182" s="97">
        <f t="shared" si="4"/>
        <v>209879.99839215371</v>
      </c>
      <c r="K182" s="93">
        <v>0</v>
      </c>
      <c r="L182" s="19">
        <f t="shared" si="5"/>
        <v>0</v>
      </c>
    </row>
    <row r="183" spans="2:12" s="11" customFormat="1" ht="115.5" x14ac:dyDescent="0.25">
      <c r="B183" s="16">
        <v>175</v>
      </c>
      <c r="C183" s="17" t="s">
        <v>1602</v>
      </c>
      <c r="D183" s="18" t="s">
        <v>1600</v>
      </c>
      <c r="E183" s="18" t="s">
        <v>1603</v>
      </c>
      <c r="F183" s="9" t="s">
        <v>2382</v>
      </c>
      <c r="G183" s="84">
        <v>45650</v>
      </c>
      <c r="H183" s="57">
        <v>4.9756</v>
      </c>
      <c r="I183" s="20">
        <v>429891.84000000003</v>
      </c>
      <c r="J183" s="97">
        <f t="shared" si="4"/>
        <v>86400</v>
      </c>
      <c r="K183" s="93">
        <v>0</v>
      </c>
      <c r="L183" s="19">
        <f t="shared" si="5"/>
        <v>0</v>
      </c>
    </row>
    <row r="184" spans="2:12" s="11" customFormat="1" ht="33" x14ac:dyDescent="0.25">
      <c r="B184" s="16">
        <v>176</v>
      </c>
      <c r="C184" s="17" t="s">
        <v>1604</v>
      </c>
      <c r="D184" s="18" t="s">
        <v>1605</v>
      </c>
      <c r="E184" s="18" t="s">
        <v>1606</v>
      </c>
      <c r="F184" s="9" t="s">
        <v>2383</v>
      </c>
      <c r="G184" s="84">
        <v>45645</v>
      </c>
      <c r="H184" s="57">
        <v>4.9756</v>
      </c>
      <c r="I184" s="20">
        <v>168254.88</v>
      </c>
      <c r="J184" s="97">
        <f t="shared" si="4"/>
        <v>33815.99807058445</v>
      </c>
      <c r="K184" s="93">
        <v>0</v>
      </c>
      <c r="L184" s="19">
        <f t="shared" si="5"/>
        <v>0</v>
      </c>
    </row>
    <row r="185" spans="2:12" s="11" customFormat="1" ht="33" x14ac:dyDescent="0.25">
      <c r="B185" s="16">
        <v>177</v>
      </c>
      <c r="C185" s="17" t="s">
        <v>1607</v>
      </c>
      <c r="D185" s="18" t="s">
        <v>1608</v>
      </c>
      <c r="E185" s="18" t="s">
        <v>1606</v>
      </c>
      <c r="F185" s="9" t="s">
        <v>2384</v>
      </c>
      <c r="G185" s="84">
        <v>45645</v>
      </c>
      <c r="H185" s="57">
        <v>4.9756</v>
      </c>
      <c r="I185" s="20">
        <v>166314.4</v>
      </c>
      <c r="J185" s="97">
        <f t="shared" si="4"/>
        <v>33425.998874507597</v>
      </c>
      <c r="K185" s="93">
        <v>0</v>
      </c>
      <c r="L185" s="19">
        <f t="shared" si="5"/>
        <v>0</v>
      </c>
    </row>
    <row r="186" spans="2:12" s="11" customFormat="1" ht="33" x14ac:dyDescent="0.25">
      <c r="B186" s="16">
        <v>178</v>
      </c>
      <c r="C186" s="17" t="s">
        <v>1609</v>
      </c>
      <c r="D186" s="18" t="s">
        <v>1610</v>
      </c>
      <c r="E186" s="18" t="s">
        <v>1611</v>
      </c>
      <c r="F186" s="9" t="s">
        <v>2385</v>
      </c>
      <c r="G186" s="84">
        <v>45645</v>
      </c>
      <c r="H186" s="57">
        <v>4.9756</v>
      </c>
      <c r="I186" s="20">
        <v>1171753.8</v>
      </c>
      <c r="J186" s="97">
        <f t="shared" si="4"/>
        <v>235500</v>
      </c>
      <c r="K186" s="93">
        <v>0</v>
      </c>
      <c r="L186" s="19">
        <f t="shared" si="5"/>
        <v>0</v>
      </c>
    </row>
    <row r="187" spans="2:12" s="11" customFormat="1" ht="33" x14ac:dyDescent="0.25">
      <c r="B187" s="16">
        <v>179</v>
      </c>
      <c r="C187" s="17" t="s">
        <v>1612</v>
      </c>
      <c r="D187" s="18" t="s">
        <v>1613</v>
      </c>
      <c r="E187" s="18" t="s">
        <v>1614</v>
      </c>
      <c r="F187" s="9" t="s">
        <v>2386</v>
      </c>
      <c r="G187" s="84">
        <v>45646</v>
      </c>
      <c r="H187" s="57">
        <v>4.9756</v>
      </c>
      <c r="I187" s="20">
        <v>127250.97</v>
      </c>
      <c r="J187" s="97">
        <f t="shared" si="4"/>
        <v>25575</v>
      </c>
      <c r="K187" s="93">
        <v>0</v>
      </c>
      <c r="L187" s="19">
        <f t="shared" si="5"/>
        <v>0</v>
      </c>
    </row>
    <row r="188" spans="2:12" s="11" customFormat="1" ht="49.5" x14ac:dyDescent="0.25">
      <c r="B188" s="16">
        <v>180</v>
      </c>
      <c r="C188" s="17" t="s">
        <v>1615</v>
      </c>
      <c r="D188" s="18" t="s">
        <v>1616</v>
      </c>
      <c r="E188" s="18" t="s">
        <v>1617</v>
      </c>
      <c r="F188" s="9" t="s">
        <v>2387</v>
      </c>
      <c r="G188" s="84">
        <v>45654</v>
      </c>
      <c r="H188" s="57">
        <v>4.9756</v>
      </c>
      <c r="I188" s="20">
        <v>432379.64</v>
      </c>
      <c r="J188" s="97">
        <f t="shared" si="4"/>
        <v>86900</v>
      </c>
      <c r="K188" s="93">
        <v>0</v>
      </c>
      <c r="L188" s="19">
        <f t="shared" si="5"/>
        <v>0</v>
      </c>
    </row>
    <row r="189" spans="2:12" s="11" customFormat="1" ht="33" x14ac:dyDescent="0.25">
      <c r="B189" s="16">
        <v>181</v>
      </c>
      <c r="C189" s="17" t="s">
        <v>1618</v>
      </c>
      <c r="D189" s="18" t="s">
        <v>1619</v>
      </c>
      <c r="E189" s="18" t="s">
        <v>1620</v>
      </c>
      <c r="F189" s="9" t="s">
        <v>2388</v>
      </c>
      <c r="G189" s="84">
        <v>45656</v>
      </c>
      <c r="H189" s="57">
        <v>4.9756</v>
      </c>
      <c r="I189" s="20">
        <v>540419.81000000006</v>
      </c>
      <c r="J189" s="97">
        <f t="shared" si="4"/>
        <v>108613.9983117614</v>
      </c>
      <c r="K189" s="93">
        <v>0</v>
      </c>
      <c r="L189" s="19">
        <f t="shared" si="5"/>
        <v>0</v>
      </c>
    </row>
    <row r="190" spans="2:12" s="11" customFormat="1" ht="33" x14ac:dyDescent="0.25">
      <c r="B190" s="16">
        <v>182</v>
      </c>
      <c r="C190" s="17" t="s">
        <v>1621</v>
      </c>
      <c r="D190" s="18" t="s">
        <v>1622</v>
      </c>
      <c r="E190" s="18" t="s">
        <v>1623</v>
      </c>
      <c r="F190" s="9" t="s">
        <v>2389</v>
      </c>
      <c r="G190" s="84">
        <v>45650</v>
      </c>
      <c r="H190" s="57">
        <v>4.9756</v>
      </c>
      <c r="I190" s="20">
        <v>456854.61</v>
      </c>
      <c r="J190" s="97">
        <f t="shared" si="4"/>
        <v>91818.998713722962</v>
      </c>
      <c r="K190" s="93">
        <v>0</v>
      </c>
      <c r="L190" s="19">
        <f t="shared" si="5"/>
        <v>0</v>
      </c>
    </row>
    <row r="191" spans="2:12" s="11" customFormat="1" ht="33" x14ac:dyDescent="0.25">
      <c r="B191" s="16">
        <v>183</v>
      </c>
      <c r="C191" s="17" t="s">
        <v>1624</v>
      </c>
      <c r="D191" s="18" t="s">
        <v>1625</v>
      </c>
      <c r="E191" s="18" t="s">
        <v>1626</v>
      </c>
      <c r="F191" s="9" t="s">
        <v>2390</v>
      </c>
      <c r="G191" s="84">
        <v>45650</v>
      </c>
      <c r="H191" s="57">
        <v>4.9756</v>
      </c>
      <c r="I191" s="20">
        <v>857833.24</v>
      </c>
      <c r="J191" s="97">
        <f t="shared" si="4"/>
        <v>172407.99903529222</v>
      </c>
      <c r="K191" s="93">
        <v>0</v>
      </c>
      <c r="L191" s="19">
        <f t="shared" si="5"/>
        <v>0</v>
      </c>
    </row>
    <row r="192" spans="2:12" s="11" customFormat="1" ht="33" x14ac:dyDescent="0.25">
      <c r="B192" s="16">
        <v>184</v>
      </c>
      <c r="C192" s="17" t="s">
        <v>1627</v>
      </c>
      <c r="D192" s="18" t="s">
        <v>1628</v>
      </c>
      <c r="E192" s="18" t="s">
        <v>1629</v>
      </c>
      <c r="F192" s="9" t="s">
        <v>2391</v>
      </c>
      <c r="G192" s="84">
        <v>45653</v>
      </c>
      <c r="H192" s="57">
        <v>4.9756</v>
      </c>
      <c r="I192" s="20">
        <v>443007.52</v>
      </c>
      <c r="J192" s="97">
        <f t="shared" si="4"/>
        <v>89035.999678430744</v>
      </c>
      <c r="K192" s="93">
        <v>0</v>
      </c>
      <c r="L192" s="19">
        <f t="shared" si="5"/>
        <v>0</v>
      </c>
    </row>
    <row r="193" spans="2:12" s="11" customFormat="1" ht="66" x14ac:dyDescent="0.25">
      <c r="B193" s="16">
        <v>185</v>
      </c>
      <c r="C193" s="17" t="s">
        <v>1630</v>
      </c>
      <c r="D193" s="18" t="s">
        <v>1631</v>
      </c>
      <c r="E193" s="18" t="s">
        <v>1632</v>
      </c>
      <c r="F193" s="9" t="s">
        <v>2392</v>
      </c>
      <c r="G193" s="84">
        <v>45642</v>
      </c>
      <c r="H193" s="57">
        <v>4.9756</v>
      </c>
      <c r="I193" s="20">
        <v>2326496.02</v>
      </c>
      <c r="J193" s="97">
        <f t="shared" si="4"/>
        <v>467580.99927646917</v>
      </c>
      <c r="K193" s="93">
        <v>0</v>
      </c>
      <c r="L193" s="19">
        <f t="shared" si="5"/>
        <v>0</v>
      </c>
    </row>
    <row r="194" spans="2:12" s="11" customFormat="1" ht="49.5" x14ac:dyDescent="0.25">
      <c r="B194" s="16">
        <v>186</v>
      </c>
      <c r="C194" s="17" t="s">
        <v>1633</v>
      </c>
      <c r="D194" s="18" t="s">
        <v>1631</v>
      </c>
      <c r="E194" s="18" t="s">
        <v>1632</v>
      </c>
      <c r="F194" s="9" t="s">
        <v>2393</v>
      </c>
      <c r="G194" s="84">
        <v>45642</v>
      </c>
      <c r="H194" s="57">
        <v>4.9756</v>
      </c>
      <c r="I194" s="20">
        <v>1909257.13</v>
      </c>
      <c r="J194" s="97">
        <f t="shared" si="4"/>
        <v>383723.99911568454</v>
      </c>
      <c r="K194" s="93">
        <v>0</v>
      </c>
      <c r="L194" s="19">
        <f t="shared" si="5"/>
        <v>0</v>
      </c>
    </row>
    <row r="195" spans="2:12" s="11" customFormat="1" ht="66" x14ac:dyDescent="0.25">
      <c r="B195" s="16">
        <v>187</v>
      </c>
      <c r="C195" s="17" t="s">
        <v>1634</v>
      </c>
      <c r="D195" s="18" t="s">
        <v>1631</v>
      </c>
      <c r="E195" s="18" t="s">
        <v>1632</v>
      </c>
      <c r="F195" s="9" t="s">
        <v>2394</v>
      </c>
      <c r="G195" s="84">
        <v>45642</v>
      </c>
      <c r="H195" s="57">
        <v>4.9756</v>
      </c>
      <c r="I195" s="20">
        <v>709241.92</v>
      </c>
      <c r="J195" s="97">
        <f t="shared" si="4"/>
        <v>142543.99871372298</v>
      </c>
      <c r="K195" s="93">
        <v>0</v>
      </c>
      <c r="L195" s="19">
        <f t="shared" si="5"/>
        <v>0</v>
      </c>
    </row>
    <row r="196" spans="2:12" s="11" customFormat="1" ht="66" x14ac:dyDescent="0.25">
      <c r="B196" s="16">
        <v>188</v>
      </c>
      <c r="C196" s="17" t="s">
        <v>1635</v>
      </c>
      <c r="D196" s="18" t="s">
        <v>1631</v>
      </c>
      <c r="E196" s="18" t="s">
        <v>1632</v>
      </c>
      <c r="F196" s="9" t="s">
        <v>2395</v>
      </c>
      <c r="G196" s="84">
        <v>45642</v>
      </c>
      <c r="H196" s="57">
        <v>4.9756</v>
      </c>
      <c r="I196" s="20">
        <v>396734.44</v>
      </c>
      <c r="J196" s="97">
        <f t="shared" si="4"/>
        <v>79735.999678430744</v>
      </c>
      <c r="K196" s="93">
        <v>0</v>
      </c>
      <c r="L196" s="19">
        <f t="shared" si="5"/>
        <v>0</v>
      </c>
    </row>
    <row r="197" spans="2:12" s="11" customFormat="1" ht="66" x14ac:dyDescent="0.25">
      <c r="B197" s="16">
        <v>189</v>
      </c>
      <c r="C197" s="17" t="s">
        <v>1636</v>
      </c>
      <c r="D197" s="18" t="s">
        <v>1637</v>
      </c>
      <c r="E197" s="18" t="s">
        <v>1638</v>
      </c>
      <c r="F197" s="9" t="s">
        <v>2396</v>
      </c>
      <c r="G197" s="84">
        <v>45643</v>
      </c>
      <c r="H197" s="57">
        <v>4.9756</v>
      </c>
      <c r="I197" s="20">
        <v>565785.42000000004</v>
      </c>
      <c r="J197" s="97">
        <f t="shared" si="4"/>
        <v>113711.99855293834</v>
      </c>
      <c r="K197" s="93">
        <v>0</v>
      </c>
      <c r="L197" s="19">
        <f t="shared" si="5"/>
        <v>0</v>
      </c>
    </row>
    <row r="198" spans="2:12" s="11" customFormat="1" ht="33" x14ac:dyDescent="0.25">
      <c r="B198" s="16">
        <v>190</v>
      </c>
      <c r="C198" s="17" t="s">
        <v>1639</v>
      </c>
      <c r="D198" s="18" t="s">
        <v>1640</v>
      </c>
      <c r="E198" s="18" t="s">
        <v>1641</v>
      </c>
      <c r="F198" s="9" t="s">
        <v>2397</v>
      </c>
      <c r="G198" s="84">
        <v>45643</v>
      </c>
      <c r="H198" s="57">
        <v>4.9756</v>
      </c>
      <c r="I198" s="20">
        <v>946065.55</v>
      </c>
      <c r="J198" s="97">
        <f t="shared" si="4"/>
        <v>190140.99807058446</v>
      </c>
      <c r="K198" s="93">
        <v>0</v>
      </c>
      <c r="L198" s="19">
        <f t="shared" si="5"/>
        <v>0</v>
      </c>
    </row>
    <row r="199" spans="2:12" s="11" customFormat="1" ht="33" x14ac:dyDescent="0.25">
      <c r="B199" s="16">
        <v>191</v>
      </c>
      <c r="C199" s="17" t="s">
        <v>1642</v>
      </c>
      <c r="D199" s="18" t="s">
        <v>1643</v>
      </c>
      <c r="E199" s="18" t="s">
        <v>1644</v>
      </c>
      <c r="F199" s="9" t="s">
        <v>2398</v>
      </c>
      <c r="G199" s="84">
        <v>45644</v>
      </c>
      <c r="H199" s="57">
        <v>4.9756</v>
      </c>
      <c r="I199" s="20">
        <v>883432.7</v>
      </c>
      <c r="J199" s="97">
        <f t="shared" si="4"/>
        <v>177552.99863333063</v>
      </c>
      <c r="K199" s="93">
        <v>0</v>
      </c>
      <c r="L199" s="19">
        <f t="shared" si="5"/>
        <v>0</v>
      </c>
    </row>
    <row r="200" spans="2:12" s="11" customFormat="1" ht="66" x14ac:dyDescent="0.25">
      <c r="B200" s="16">
        <v>192</v>
      </c>
      <c r="C200" s="17" t="s">
        <v>1645</v>
      </c>
      <c r="D200" s="18" t="s">
        <v>1646</v>
      </c>
      <c r="E200" s="18" t="s">
        <v>1647</v>
      </c>
      <c r="F200" s="9" t="s">
        <v>2399</v>
      </c>
      <c r="G200" s="84">
        <v>45649</v>
      </c>
      <c r="H200" s="57">
        <v>4.9756</v>
      </c>
      <c r="I200" s="20">
        <v>380717.98</v>
      </c>
      <c r="J200" s="97">
        <f t="shared" si="4"/>
        <v>76516.998954899915</v>
      </c>
      <c r="K200" s="93">
        <v>0</v>
      </c>
      <c r="L200" s="19">
        <f t="shared" si="5"/>
        <v>0</v>
      </c>
    </row>
    <row r="201" spans="2:12" s="11" customFormat="1" ht="49.5" x14ac:dyDescent="0.25">
      <c r="B201" s="16">
        <v>193</v>
      </c>
      <c r="C201" s="17" t="s">
        <v>1648</v>
      </c>
      <c r="D201" s="18" t="s">
        <v>1649</v>
      </c>
      <c r="E201" s="18" t="s">
        <v>1650</v>
      </c>
      <c r="F201" s="9" t="s">
        <v>2400</v>
      </c>
      <c r="G201" s="84">
        <v>45656</v>
      </c>
      <c r="H201" s="57">
        <v>4.9756</v>
      </c>
      <c r="I201" s="20">
        <v>1314797.32</v>
      </c>
      <c r="J201" s="97">
        <f t="shared" si="4"/>
        <v>264248.99911568454</v>
      </c>
      <c r="K201" s="93">
        <v>0</v>
      </c>
      <c r="L201" s="19">
        <f t="shared" si="5"/>
        <v>0</v>
      </c>
    </row>
    <row r="202" spans="2:12" s="11" customFormat="1" ht="33" x14ac:dyDescent="0.25">
      <c r="B202" s="16">
        <v>194</v>
      </c>
      <c r="C202" s="17" t="s">
        <v>1651</v>
      </c>
      <c r="D202" s="18" t="s">
        <v>1652</v>
      </c>
      <c r="E202" s="18" t="s">
        <v>1653</v>
      </c>
      <c r="F202" s="9" t="s">
        <v>2401</v>
      </c>
      <c r="G202" s="84">
        <v>45646</v>
      </c>
      <c r="H202" s="57">
        <v>4.9756</v>
      </c>
      <c r="I202" s="20">
        <v>1159832.26</v>
      </c>
      <c r="J202" s="97">
        <f t="shared" si="4"/>
        <v>233103.99951764612</v>
      </c>
      <c r="K202" s="93">
        <v>0</v>
      </c>
      <c r="L202" s="19">
        <f t="shared" si="5"/>
        <v>0</v>
      </c>
    </row>
    <row r="203" spans="2:12" s="11" customFormat="1" ht="33" x14ac:dyDescent="0.25">
      <c r="B203" s="16">
        <v>195</v>
      </c>
      <c r="C203" s="17" t="s">
        <v>1654</v>
      </c>
      <c r="D203" s="18" t="s">
        <v>1655</v>
      </c>
      <c r="E203" s="18" t="s">
        <v>1656</v>
      </c>
      <c r="F203" s="9" t="s">
        <v>2402</v>
      </c>
      <c r="G203" s="84">
        <v>45645</v>
      </c>
      <c r="H203" s="57">
        <v>4.9756</v>
      </c>
      <c r="I203" s="20">
        <v>1353363.2</v>
      </c>
      <c r="J203" s="97">
        <f t="shared" ref="J203:J266" si="6">I203/H203</f>
        <v>272000</v>
      </c>
      <c r="K203" s="93">
        <v>0</v>
      </c>
      <c r="L203" s="19">
        <f t="shared" ref="L203:L266" si="7">K203/H203</f>
        <v>0</v>
      </c>
    </row>
    <row r="204" spans="2:12" s="11" customFormat="1" ht="49.5" x14ac:dyDescent="0.25">
      <c r="B204" s="16">
        <v>196</v>
      </c>
      <c r="C204" s="17" t="s">
        <v>1657</v>
      </c>
      <c r="D204" s="18" t="s">
        <v>1658</v>
      </c>
      <c r="E204" s="18" t="s">
        <v>1659</v>
      </c>
      <c r="F204" s="9" t="s">
        <v>2403</v>
      </c>
      <c r="G204" s="84">
        <v>45646</v>
      </c>
      <c r="H204" s="57">
        <v>4.9756</v>
      </c>
      <c r="I204" s="20">
        <v>1304801.3400000001</v>
      </c>
      <c r="J204" s="97">
        <f t="shared" si="6"/>
        <v>262239.99919607688</v>
      </c>
      <c r="K204" s="93">
        <v>0</v>
      </c>
      <c r="L204" s="19">
        <f t="shared" si="7"/>
        <v>0</v>
      </c>
    </row>
    <row r="205" spans="2:12" s="11" customFormat="1" ht="49.5" x14ac:dyDescent="0.25">
      <c r="B205" s="16">
        <v>197</v>
      </c>
      <c r="C205" s="17" t="s">
        <v>1660</v>
      </c>
      <c r="D205" s="18" t="s">
        <v>1661</v>
      </c>
      <c r="E205" s="18" t="s">
        <v>1662</v>
      </c>
      <c r="F205" s="9" t="s">
        <v>2404</v>
      </c>
      <c r="G205" s="84">
        <v>45646</v>
      </c>
      <c r="H205" s="57">
        <v>4.9756</v>
      </c>
      <c r="I205" s="20">
        <v>343978.15</v>
      </c>
      <c r="J205" s="97">
        <f t="shared" si="6"/>
        <v>69132.999035292232</v>
      </c>
      <c r="K205" s="93">
        <v>0</v>
      </c>
      <c r="L205" s="19">
        <f t="shared" si="7"/>
        <v>0</v>
      </c>
    </row>
    <row r="206" spans="2:12" s="11" customFormat="1" ht="33" x14ac:dyDescent="0.25">
      <c r="B206" s="16">
        <v>198</v>
      </c>
      <c r="C206" s="17" t="s">
        <v>1663</v>
      </c>
      <c r="D206" s="18" t="s">
        <v>1664</v>
      </c>
      <c r="E206" s="18" t="s">
        <v>1665</v>
      </c>
      <c r="F206" s="9" t="s">
        <v>2405</v>
      </c>
      <c r="G206" s="84">
        <v>45646</v>
      </c>
      <c r="H206" s="57">
        <v>4.9756</v>
      </c>
      <c r="I206" s="20">
        <v>591738.15</v>
      </c>
      <c r="J206" s="97">
        <f t="shared" si="6"/>
        <v>118927.99863333066</v>
      </c>
      <c r="K206" s="93">
        <v>0</v>
      </c>
      <c r="L206" s="19">
        <f t="shared" si="7"/>
        <v>0</v>
      </c>
    </row>
    <row r="207" spans="2:12" s="11" customFormat="1" ht="49.5" x14ac:dyDescent="0.25">
      <c r="B207" s="16">
        <v>199</v>
      </c>
      <c r="C207" s="17" t="s">
        <v>1657</v>
      </c>
      <c r="D207" s="18" t="s">
        <v>1666</v>
      </c>
      <c r="E207" s="18" t="s">
        <v>1667</v>
      </c>
      <c r="F207" s="9" t="s">
        <v>2406</v>
      </c>
      <c r="G207" s="84">
        <v>45650</v>
      </c>
      <c r="H207" s="57">
        <v>4.9756</v>
      </c>
      <c r="I207" s="20">
        <v>280146.18</v>
      </c>
      <c r="J207" s="97">
        <f t="shared" si="6"/>
        <v>56303.999517646109</v>
      </c>
      <c r="K207" s="93">
        <v>0</v>
      </c>
      <c r="L207" s="19">
        <f t="shared" si="7"/>
        <v>0</v>
      </c>
    </row>
    <row r="208" spans="2:12" s="11" customFormat="1" ht="66" x14ac:dyDescent="0.25">
      <c r="B208" s="16">
        <v>200</v>
      </c>
      <c r="C208" s="17" t="s">
        <v>1668</v>
      </c>
      <c r="D208" s="18" t="s">
        <v>1669</v>
      </c>
      <c r="E208" s="18" t="s">
        <v>1670</v>
      </c>
      <c r="F208" s="9" t="s">
        <v>2407</v>
      </c>
      <c r="G208" s="84">
        <v>45646</v>
      </c>
      <c r="H208" s="57">
        <v>4.9756</v>
      </c>
      <c r="I208" s="20">
        <v>291888.59000000003</v>
      </c>
      <c r="J208" s="97">
        <f t="shared" si="6"/>
        <v>58663.998311761403</v>
      </c>
      <c r="K208" s="93">
        <v>0</v>
      </c>
      <c r="L208" s="19">
        <f t="shared" si="7"/>
        <v>0</v>
      </c>
    </row>
    <row r="209" spans="2:12" s="11" customFormat="1" ht="66" x14ac:dyDescent="0.25">
      <c r="B209" s="16">
        <v>201</v>
      </c>
      <c r="C209" s="17" t="s">
        <v>1671</v>
      </c>
      <c r="D209" s="18" t="s">
        <v>1669</v>
      </c>
      <c r="E209" s="18" t="s">
        <v>1672</v>
      </c>
      <c r="F209" s="9" t="s">
        <v>2408</v>
      </c>
      <c r="G209" s="84">
        <v>45650</v>
      </c>
      <c r="H209" s="57">
        <v>4.9756</v>
      </c>
      <c r="I209" s="20">
        <v>93511.42</v>
      </c>
      <c r="J209" s="97">
        <f t="shared" si="6"/>
        <v>18793.998713722969</v>
      </c>
      <c r="K209" s="93">
        <v>0</v>
      </c>
      <c r="L209" s="19">
        <f t="shared" si="7"/>
        <v>0</v>
      </c>
    </row>
    <row r="210" spans="2:12" s="11" customFormat="1" ht="66" x14ac:dyDescent="0.25">
      <c r="B210" s="16">
        <v>202</v>
      </c>
      <c r="C210" s="17" t="s">
        <v>1673</v>
      </c>
      <c r="D210" s="18" t="s">
        <v>1669</v>
      </c>
      <c r="E210" s="18" t="s">
        <v>1674</v>
      </c>
      <c r="F210" s="9" t="s">
        <v>2409</v>
      </c>
      <c r="G210" s="84">
        <v>45646</v>
      </c>
      <c r="H210" s="57">
        <v>4.9756</v>
      </c>
      <c r="I210" s="20">
        <v>313960.36</v>
      </c>
      <c r="J210" s="97">
        <f t="shared" si="6"/>
        <v>63100</v>
      </c>
      <c r="K210" s="93">
        <v>0</v>
      </c>
      <c r="L210" s="19">
        <f t="shared" si="7"/>
        <v>0</v>
      </c>
    </row>
    <row r="211" spans="2:12" s="11" customFormat="1" ht="115.5" x14ac:dyDescent="0.25">
      <c r="B211" s="16">
        <v>203</v>
      </c>
      <c r="C211" s="17" t="s">
        <v>1675</v>
      </c>
      <c r="D211" s="18" t="s">
        <v>1676</v>
      </c>
      <c r="E211" s="18" t="s">
        <v>1677</v>
      </c>
      <c r="F211" s="9" t="s">
        <v>2410</v>
      </c>
      <c r="G211" s="84">
        <v>45643</v>
      </c>
      <c r="H211" s="57">
        <v>4.9756</v>
      </c>
      <c r="I211" s="20">
        <v>509700.46</v>
      </c>
      <c r="J211" s="97">
        <f t="shared" si="6"/>
        <v>102439.99919607685</v>
      </c>
      <c r="K211" s="93">
        <v>0</v>
      </c>
      <c r="L211" s="19">
        <f t="shared" si="7"/>
        <v>0</v>
      </c>
    </row>
    <row r="212" spans="2:12" s="11" customFormat="1" ht="66" x14ac:dyDescent="0.25">
      <c r="B212" s="16">
        <v>204</v>
      </c>
      <c r="C212" s="17" t="s">
        <v>1678</v>
      </c>
      <c r="D212" s="18" t="s">
        <v>1669</v>
      </c>
      <c r="E212" s="18" t="s">
        <v>1679</v>
      </c>
      <c r="F212" s="9" t="s">
        <v>2411</v>
      </c>
      <c r="G212" s="84">
        <v>45649</v>
      </c>
      <c r="H212" s="57">
        <v>4.9756</v>
      </c>
      <c r="I212" s="20">
        <v>279728.23</v>
      </c>
      <c r="J212" s="97">
        <f t="shared" si="6"/>
        <v>56219.999598038426</v>
      </c>
      <c r="K212" s="93">
        <v>0</v>
      </c>
      <c r="L212" s="19">
        <f t="shared" si="7"/>
        <v>0</v>
      </c>
    </row>
    <row r="213" spans="2:12" s="11" customFormat="1" ht="66" x14ac:dyDescent="0.25">
      <c r="B213" s="16">
        <v>205</v>
      </c>
      <c r="C213" s="17" t="s">
        <v>1680</v>
      </c>
      <c r="D213" s="18" t="s">
        <v>1681</v>
      </c>
      <c r="E213" s="18" t="s">
        <v>1682</v>
      </c>
      <c r="F213" s="9" t="s">
        <v>2412</v>
      </c>
      <c r="G213" s="84">
        <v>45656</v>
      </c>
      <c r="H213" s="57">
        <v>4.9756</v>
      </c>
      <c r="I213" s="20">
        <v>1791216</v>
      </c>
      <c r="J213" s="97">
        <f t="shared" si="6"/>
        <v>360000</v>
      </c>
      <c r="K213" s="93">
        <v>0</v>
      </c>
      <c r="L213" s="19">
        <f t="shared" si="7"/>
        <v>0</v>
      </c>
    </row>
    <row r="214" spans="2:12" s="11" customFormat="1" ht="66" x14ac:dyDescent="0.25">
      <c r="B214" s="16">
        <v>206</v>
      </c>
      <c r="C214" s="17" t="s">
        <v>1683</v>
      </c>
      <c r="D214" s="18" t="s">
        <v>1684</v>
      </c>
      <c r="E214" s="18" t="s">
        <v>1685</v>
      </c>
      <c r="F214" s="9" t="s">
        <v>2413</v>
      </c>
      <c r="G214" s="84">
        <v>45649</v>
      </c>
      <c r="H214" s="57">
        <v>4.9756</v>
      </c>
      <c r="I214" s="20">
        <v>915510.4</v>
      </c>
      <c r="J214" s="97">
        <f t="shared" si="6"/>
        <v>184000</v>
      </c>
      <c r="K214" s="93">
        <v>0</v>
      </c>
      <c r="L214" s="19">
        <f t="shared" si="7"/>
        <v>0</v>
      </c>
    </row>
    <row r="215" spans="2:12" s="11" customFormat="1" ht="33" x14ac:dyDescent="0.25">
      <c r="B215" s="16">
        <v>207</v>
      </c>
      <c r="C215" s="17" t="s">
        <v>1686</v>
      </c>
      <c r="D215" s="18" t="s">
        <v>1687</v>
      </c>
      <c r="E215" s="18" t="s">
        <v>1688</v>
      </c>
      <c r="F215" s="9" t="s">
        <v>2414</v>
      </c>
      <c r="G215" s="84">
        <v>45656</v>
      </c>
      <c r="H215" s="57">
        <v>4.9756</v>
      </c>
      <c r="I215" s="20">
        <v>254606.42</v>
      </c>
      <c r="J215" s="97">
        <f t="shared" si="6"/>
        <v>51170.998472546024</v>
      </c>
      <c r="K215" s="93">
        <v>0</v>
      </c>
      <c r="L215" s="19">
        <f t="shared" si="7"/>
        <v>0</v>
      </c>
    </row>
    <row r="216" spans="2:12" s="11" customFormat="1" ht="33" x14ac:dyDescent="0.25">
      <c r="B216" s="16">
        <v>208</v>
      </c>
      <c r="C216" s="17" t="s">
        <v>1689</v>
      </c>
      <c r="D216" s="18" t="s">
        <v>1690</v>
      </c>
      <c r="E216" s="18" t="s">
        <v>1679</v>
      </c>
      <c r="F216" s="9" t="s">
        <v>2415</v>
      </c>
      <c r="G216" s="84">
        <v>45646</v>
      </c>
      <c r="H216" s="57">
        <v>4.9756</v>
      </c>
      <c r="I216" s="20">
        <v>412327.97</v>
      </c>
      <c r="J216" s="97">
        <f t="shared" si="6"/>
        <v>82869.999598038426</v>
      </c>
      <c r="K216" s="93">
        <v>0</v>
      </c>
      <c r="L216" s="19">
        <f t="shared" si="7"/>
        <v>0</v>
      </c>
    </row>
    <row r="217" spans="2:12" s="11" customFormat="1" ht="66" x14ac:dyDescent="0.25">
      <c r="B217" s="16">
        <v>209</v>
      </c>
      <c r="C217" s="17" t="s">
        <v>1691</v>
      </c>
      <c r="D217" s="18" t="s">
        <v>1692</v>
      </c>
      <c r="E217" s="18" t="s">
        <v>1693</v>
      </c>
      <c r="F217" s="9" t="s">
        <v>2416</v>
      </c>
      <c r="G217" s="84">
        <v>45656</v>
      </c>
      <c r="H217" s="57">
        <v>4.9756</v>
      </c>
      <c r="I217" s="20">
        <v>87073</v>
      </c>
      <c r="J217" s="97">
        <f t="shared" si="6"/>
        <v>17500</v>
      </c>
      <c r="K217" s="93">
        <v>0</v>
      </c>
      <c r="L217" s="19">
        <f t="shared" si="7"/>
        <v>0</v>
      </c>
    </row>
    <row r="218" spans="2:12" s="11" customFormat="1" ht="33" x14ac:dyDescent="0.25">
      <c r="B218" s="16">
        <v>210</v>
      </c>
      <c r="C218" s="17" t="s">
        <v>1694</v>
      </c>
      <c r="D218" s="18" t="s">
        <v>1695</v>
      </c>
      <c r="E218" s="18" t="s">
        <v>1693</v>
      </c>
      <c r="F218" s="9" t="s">
        <v>2417</v>
      </c>
      <c r="G218" s="84">
        <v>45656</v>
      </c>
      <c r="H218" s="57">
        <v>4.9756</v>
      </c>
      <c r="I218" s="20">
        <v>273658</v>
      </c>
      <c r="J218" s="97">
        <f t="shared" si="6"/>
        <v>55000</v>
      </c>
      <c r="K218" s="93">
        <v>0</v>
      </c>
      <c r="L218" s="19">
        <f t="shared" si="7"/>
        <v>0</v>
      </c>
    </row>
    <row r="219" spans="2:12" s="11" customFormat="1" ht="33" x14ac:dyDescent="0.25">
      <c r="B219" s="16">
        <v>211</v>
      </c>
      <c r="C219" s="17" t="s">
        <v>1696</v>
      </c>
      <c r="D219" s="18" t="s">
        <v>1697</v>
      </c>
      <c r="E219" s="18" t="s">
        <v>1698</v>
      </c>
      <c r="F219" s="9" t="s">
        <v>2418</v>
      </c>
      <c r="G219" s="84">
        <v>45644</v>
      </c>
      <c r="H219" s="57">
        <v>4.9756</v>
      </c>
      <c r="I219" s="20">
        <v>979834.95</v>
      </c>
      <c r="J219" s="97">
        <f t="shared" si="6"/>
        <v>196927.99863333063</v>
      </c>
      <c r="K219" s="93">
        <v>0</v>
      </c>
      <c r="L219" s="19">
        <f t="shared" si="7"/>
        <v>0</v>
      </c>
    </row>
    <row r="220" spans="2:12" s="11" customFormat="1" ht="66" x14ac:dyDescent="0.25">
      <c r="B220" s="16">
        <v>212</v>
      </c>
      <c r="C220" s="17" t="s">
        <v>1699</v>
      </c>
      <c r="D220" s="18" t="s">
        <v>1700</v>
      </c>
      <c r="E220" s="18" t="s">
        <v>1701</v>
      </c>
      <c r="F220" s="9" t="s">
        <v>2419</v>
      </c>
      <c r="G220" s="84">
        <v>45646</v>
      </c>
      <c r="H220" s="57">
        <v>4.9756</v>
      </c>
      <c r="I220" s="20">
        <v>330220.62</v>
      </c>
      <c r="J220" s="97">
        <f t="shared" si="6"/>
        <v>66367.999839215365</v>
      </c>
      <c r="K220" s="93">
        <v>0</v>
      </c>
      <c r="L220" s="19">
        <f t="shared" si="7"/>
        <v>0</v>
      </c>
    </row>
    <row r="221" spans="2:12" s="11" customFormat="1" ht="82.5" x14ac:dyDescent="0.25">
      <c r="B221" s="16">
        <v>213</v>
      </c>
      <c r="C221" s="17" t="s">
        <v>1702</v>
      </c>
      <c r="D221" s="18" t="s">
        <v>1631</v>
      </c>
      <c r="E221" s="18" t="s">
        <v>1703</v>
      </c>
      <c r="F221" s="9" t="s">
        <v>2420</v>
      </c>
      <c r="G221" s="84">
        <v>45642</v>
      </c>
      <c r="H221" s="57">
        <v>4.9756</v>
      </c>
      <c r="I221" s="20">
        <v>999896.57</v>
      </c>
      <c r="J221" s="97">
        <f t="shared" si="6"/>
        <v>200959.99879411526</v>
      </c>
      <c r="K221" s="93">
        <v>0</v>
      </c>
      <c r="L221" s="19">
        <f t="shared" si="7"/>
        <v>0</v>
      </c>
    </row>
    <row r="222" spans="2:12" s="11" customFormat="1" ht="66" x14ac:dyDescent="0.25">
      <c r="B222" s="16">
        <v>214</v>
      </c>
      <c r="C222" s="17" t="s">
        <v>1704</v>
      </c>
      <c r="D222" s="18" t="s">
        <v>1705</v>
      </c>
      <c r="E222" s="18" t="s">
        <v>1706</v>
      </c>
      <c r="F222" s="9" t="s">
        <v>2421</v>
      </c>
      <c r="G222" s="84">
        <v>45644</v>
      </c>
      <c r="H222" s="57">
        <v>4.9756</v>
      </c>
      <c r="I222" s="20">
        <v>92511.33</v>
      </c>
      <c r="J222" s="97">
        <f t="shared" si="6"/>
        <v>18592.999839215372</v>
      </c>
      <c r="K222" s="93">
        <v>0</v>
      </c>
      <c r="L222" s="19">
        <f t="shared" si="7"/>
        <v>0</v>
      </c>
    </row>
    <row r="223" spans="2:12" s="11" customFormat="1" ht="49.5" x14ac:dyDescent="0.25">
      <c r="B223" s="16">
        <v>215</v>
      </c>
      <c r="C223" s="17" t="s">
        <v>1657</v>
      </c>
      <c r="D223" s="18" t="s">
        <v>1707</v>
      </c>
      <c r="E223" s="18" t="s">
        <v>1708</v>
      </c>
      <c r="F223" s="9" t="s">
        <v>2422</v>
      </c>
      <c r="G223" s="84">
        <v>45643</v>
      </c>
      <c r="H223" s="57">
        <v>4.9756</v>
      </c>
      <c r="I223" s="20">
        <v>405247.69</v>
      </c>
      <c r="J223" s="97">
        <f t="shared" si="6"/>
        <v>81446.999356861488</v>
      </c>
      <c r="K223" s="93">
        <v>0</v>
      </c>
      <c r="L223" s="19">
        <f t="shared" si="7"/>
        <v>0</v>
      </c>
    </row>
    <row r="224" spans="2:12" s="11" customFormat="1" ht="66" x14ac:dyDescent="0.25">
      <c r="B224" s="16">
        <v>216</v>
      </c>
      <c r="C224" s="17" t="s">
        <v>1709</v>
      </c>
      <c r="D224" s="18" t="s">
        <v>1710</v>
      </c>
      <c r="E224" s="18" t="s">
        <v>1711</v>
      </c>
      <c r="F224" s="9" t="s">
        <v>2423</v>
      </c>
      <c r="G224" s="84">
        <v>45645</v>
      </c>
      <c r="H224" s="57">
        <v>4.9756</v>
      </c>
      <c r="I224" s="20">
        <v>1145880.68</v>
      </c>
      <c r="J224" s="97">
        <f t="shared" si="6"/>
        <v>230300</v>
      </c>
      <c r="K224" s="93">
        <v>0</v>
      </c>
      <c r="L224" s="19">
        <f t="shared" si="7"/>
        <v>0</v>
      </c>
    </row>
    <row r="225" spans="2:12" s="11" customFormat="1" ht="49.5" x14ac:dyDescent="0.25">
      <c r="B225" s="16">
        <v>217</v>
      </c>
      <c r="C225" s="17" t="s">
        <v>1712</v>
      </c>
      <c r="D225" s="18" t="s">
        <v>1713</v>
      </c>
      <c r="E225" s="18" t="s">
        <v>1714</v>
      </c>
      <c r="F225" s="9" t="s">
        <v>2424</v>
      </c>
      <c r="G225" s="84">
        <v>45645</v>
      </c>
      <c r="H225" s="57">
        <v>4.9756</v>
      </c>
      <c r="I225" s="20">
        <v>532190.17000000004</v>
      </c>
      <c r="J225" s="97">
        <f t="shared" si="6"/>
        <v>106959.99879411529</v>
      </c>
      <c r="K225" s="93">
        <v>0</v>
      </c>
      <c r="L225" s="19">
        <f t="shared" si="7"/>
        <v>0</v>
      </c>
    </row>
    <row r="226" spans="2:12" s="11" customFormat="1" ht="49.5" x14ac:dyDescent="0.25">
      <c r="B226" s="16">
        <v>218</v>
      </c>
      <c r="C226" s="17" t="s">
        <v>1715</v>
      </c>
      <c r="D226" s="18" t="s">
        <v>1716</v>
      </c>
      <c r="E226" s="18" t="s">
        <v>1717</v>
      </c>
      <c r="F226" s="9" t="s">
        <v>2425</v>
      </c>
      <c r="G226" s="84">
        <v>45646</v>
      </c>
      <c r="H226" s="57">
        <v>4.9756</v>
      </c>
      <c r="I226" s="20">
        <v>211701.82</v>
      </c>
      <c r="J226" s="97">
        <f t="shared" si="6"/>
        <v>42547.998231369085</v>
      </c>
      <c r="K226" s="93">
        <v>0</v>
      </c>
      <c r="L226" s="19">
        <f t="shared" si="7"/>
        <v>0</v>
      </c>
    </row>
    <row r="227" spans="2:12" s="11" customFormat="1" ht="49.5" x14ac:dyDescent="0.25">
      <c r="B227" s="16">
        <v>219</v>
      </c>
      <c r="C227" s="17" t="s">
        <v>1718</v>
      </c>
      <c r="D227" s="18" t="s">
        <v>1719</v>
      </c>
      <c r="E227" s="18" t="s">
        <v>1714</v>
      </c>
      <c r="F227" s="9" t="s">
        <v>2426</v>
      </c>
      <c r="G227" s="84">
        <v>45646</v>
      </c>
      <c r="H227" s="57">
        <v>4.9756</v>
      </c>
      <c r="I227" s="20">
        <v>139162.54999999999</v>
      </c>
      <c r="J227" s="97">
        <f t="shared" si="6"/>
        <v>27968.998713722965</v>
      </c>
      <c r="K227" s="93">
        <v>0</v>
      </c>
      <c r="L227" s="19">
        <f t="shared" si="7"/>
        <v>0</v>
      </c>
    </row>
    <row r="228" spans="2:12" s="11" customFormat="1" ht="49.5" x14ac:dyDescent="0.25">
      <c r="B228" s="16">
        <v>220</v>
      </c>
      <c r="C228" s="17" t="s">
        <v>1720</v>
      </c>
      <c r="D228" s="18" t="s">
        <v>1721</v>
      </c>
      <c r="E228" s="18" t="s">
        <v>1714</v>
      </c>
      <c r="F228" s="9" t="s">
        <v>2427</v>
      </c>
      <c r="G228" s="84">
        <v>45650</v>
      </c>
      <c r="H228" s="57">
        <v>4.9756</v>
      </c>
      <c r="I228" s="20">
        <v>104238.82</v>
      </c>
      <c r="J228" s="97">
        <f t="shared" si="6"/>
        <v>20950</v>
      </c>
      <c r="K228" s="93">
        <v>0</v>
      </c>
      <c r="L228" s="19">
        <f t="shared" si="7"/>
        <v>0</v>
      </c>
    </row>
    <row r="229" spans="2:12" s="11" customFormat="1" ht="49.5" x14ac:dyDescent="0.25">
      <c r="B229" s="16">
        <v>221</v>
      </c>
      <c r="C229" s="17" t="s">
        <v>1722</v>
      </c>
      <c r="D229" s="18" t="s">
        <v>1723</v>
      </c>
      <c r="E229" s="18" t="s">
        <v>1724</v>
      </c>
      <c r="F229" s="9" t="s">
        <v>2428</v>
      </c>
      <c r="G229" s="84">
        <v>45656</v>
      </c>
      <c r="H229" s="57">
        <v>4.9756</v>
      </c>
      <c r="I229" s="20">
        <v>476752.04</v>
      </c>
      <c r="J229" s="97">
        <f t="shared" si="6"/>
        <v>95817.999839215365</v>
      </c>
      <c r="K229" s="93">
        <v>0</v>
      </c>
      <c r="L229" s="19">
        <f t="shared" si="7"/>
        <v>0</v>
      </c>
    </row>
    <row r="230" spans="2:12" s="11" customFormat="1" ht="33" x14ac:dyDescent="0.25">
      <c r="B230" s="16">
        <v>222</v>
      </c>
      <c r="C230" s="17" t="s">
        <v>1725</v>
      </c>
      <c r="D230" s="18" t="s">
        <v>1726</v>
      </c>
      <c r="E230" s="18" t="s">
        <v>1727</v>
      </c>
      <c r="F230" s="9" t="s">
        <v>2429</v>
      </c>
      <c r="G230" s="84">
        <v>45644</v>
      </c>
      <c r="H230" s="57">
        <v>4.9756</v>
      </c>
      <c r="I230" s="20">
        <v>1311871.67</v>
      </c>
      <c r="J230" s="97">
        <f t="shared" si="6"/>
        <v>263660.99967843073</v>
      </c>
      <c r="K230" s="93">
        <v>0</v>
      </c>
      <c r="L230" s="19">
        <f t="shared" si="7"/>
        <v>0</v>
      </c>
    </row>
    <row r="231" spans="2:12" s="11" customFormat="1" ht="33" x14ac:dyDescent="0.25">
      <c r="B231" s="16">
        <v>223</v>
      </c>
      <c r="C231" s="17" t="s">
        <v>1728</v>
      </c>
      <c r="D231" s="18" t="s">
        <v>1729</v>
      </c>
      <c r="E231" s="18" t="s">
        <v>1730</v>
      </c>
      <c r="F231" s="9" t="s">
        <v>2430</v>
      </c>
      <c r="G231" s="84">
        <v>45645</v>
      </c>
      <c r="H231" s="57">
        <v>4.9756</v>
      </c>
      <c r="I231" s="20">
        <v>492524.69</v>
      </c>
      <c r="J231" s="97">
        <f t="shared" si="6"/>
        <v>98987.999437253806</v>
      </c>
      <c r="K231" s="93">
        <v>0</v>
      </c>
      <c r="L231" s="19">
        <f t="shared" si="7"/>
        <v>0</v>
      </c>
    </row>
    <row r="232" spans="2:12" s="11" customFormat="1" ht="33" x14ac:dyDescent="0.25">
      <c r="B232" s="16">
        <v>224</v>
      </c>
      <c r="C232" s="17" t="s">
        <v>1731</v>
      </c>
      <c r="D232" s="18" t="s">
        <v>1732</v>
      </c>
      <c r="E232" s="18" t="s">
        <v>1733</v>
      </c>
      <c r="F232" s="9" t="s">
        <v>2431</v>
      </c>
      <c r="G232" s="84">
        <v>45646</v>
      </c>
      <c r="H232" s="57">
        <v>4.9756</v>
      </c>
      <c r="I232" s="20">
        <v>764197.42</v>
      </c>
      <c r="J232" s="97">
        <f t="shared" si="6"/>
        <v>153588.99831176142</v>
      </c>
      <c r="K232" s="93">
        <v>0</v>
      </c>
      <c r="L232" s="19">
        <f t="shared" si="7"/>
        <v>0</v>
      </c>
    </row>
    <row r="233" spans="2:12" s="11" customFormat="1" ht="33" x14ac:dyDescent="0.25">
      <c r="B233" s="16">
        <v>225</v>
      </c>
      <c r="C233" s="17" t="s">
        <v>1734</v>
      </c>
      <c r="D233" s="18" t="s">
        <v>1735</v>
      </c>
      <c r="E233" s="18" t="s">
        <v>1727</v>
      </c>
      <c r="F233" s="9" t="s">
        <v>2432</v>
      </c>
      <c r="G233" s="84">
        <v>45644</v>
      </c>
      <c r="H233" s="57">
        <v>4.9756</v>
      </c>
      <c r="I233" s="20">
        <v>298536</v>
      </c>
      <c r="J233" s="97">
        <f t="shared" si="6"/>
        <v>60000</v>
      </c>
      <c r="K233" s="93">
        <v>0</v>
      </c>
      <c r="L233" s="19">
        <f t="shared" si="7"/>
        <v>0</v>
      </c>
    </row>
    <row r="234" spans="2:12" s="11" customFormat="1" ht="49.5" x14ac:dyDescent="0.25">
      <c r="B234" s="16">
        <v>226</v>
      </c>
      <c r="C234" s="17" t="s">
        <v>1736</v>
      </c>
      <c r="D234" s="18" t="s">
        <v>1737</v>
      </c>
      <c r="E234" s="18" t="s">
        <v>1738</v>
      </c>
      <c r="F234" s="9" t="s">
        <v>2433</v>
      </c>
      <c r="G234" s="84">
        <v>45646</v>
      </c>
      <c r="H234" s="57">
        <v>4.9756</v>
      </c>
      <c r="I234" s="20">
        <v>77743.75</v>
      </c>
      <c r="J234" s="97">
        <f t="shared" si="6"/>
        <v>15625</v>
      </c>
      <c r="K234" s="93">
        <v>0</v>
      </c>
      <c r="L234" s="19">
        <f t="shared" si="7"/>
        <v>0</v>
      </c>
    </row>
    <row r="235" spans="2:12" s="11" customFormat="1" ht="33" x14ac:dyDescent="0.25">
      <c r="B235" s="16">
        <v>227</v>
      </c>
      <c r="C235" s="17" t="s">
        <v>1739</v>
      </c>
      <c r="D235" s="18" t="s">
        <v>1740</v>
      </c>
      <c r="E235" s="18" t="s">
        <v>1741</v>
      </c>
      <c r="F235" s="9" t="s">
        <v>2434</v>
      </c>
      <c r="G235" s="84">
        <v>45645</v>
      </c>
      <c r="H235" s="57">
        <v>4.9756</v>
      </c>
      <c r="I235" s="20">
        <v>1178406.17</v>
      </c>
      <c r="J235" s="97">
        <f t="shared" si="6"/>
        <v>236836.99855293831</v>
      </c>
      <c r="K235" s="93">
        <v>0</v>
      </c>
      <c r="L235" s="19">
        <f t="shared" si="7"/>
        <v>0</v>
      </c>
    </row>
    <row r="236" spans="2:12" s="11" customFormat="1" ht="82.5" x14ac:dyDescent="0.25">
      <c r="B236" s="16">
        <v>228</v>
      </c>
      <c r="C236" s="17" t="s">
        <v>1742</v>
      </c>
      <c r="D236" s="18" t="s">
        <v>1743</v>
      </c>
      <c r="E236" s="18" t="s">
        <v>1733</v>
      </c>
      <c r="F236" s="9" t="s">
        <v>2435</v>
      </c>
      <c r="G236" s="84">
        <v>45646</v>
      </c>
      <c r="H236" s="57">
        <v>4.9756</v>
      </c>
      <c r="I236" s="20">
        <v>1521822.08</v>
      </c>
      <c r="J236" s="97">
        <f t="shared" si="6"/>
        <v>305856.99815097678</v>
      </c>
      <c r="K236" s="93">
        <v>0</v>
      </c>
      <c r="L236" s="19">
        <f t="shared" si="7"/>
        <v>0</v>
      </c>
    </row>
    <row r="237" spans="2:12" s="11" customFormat="1" ht="82.5" x14ac:dyDescent="0.25">
      <c r="B237" s="16">
        <v>229</v>
      </c>
      <c r="C237" s="17" t="s">
        <v>1744</v>
      </c>
      <c r="D237" s="18" t="s">
        <v>1745</v>
      </c>
      <c r="E237" s="18" t="s">
        <v>1746</v>
      </c>
      <c r="F237" s="9" t="s">
        <v>2436</v>
      </c>
      <c r="G237" s="84">
        <v>45643</v>
      </c>
      <c r="H237" s="57">
        <v>4.9756</v>
      </c>
      <c r="I237" s="20">
        <v>240052.79</v>
      </c>
      <c r="J237" s="97">
        <f t="shared" si="6"/>
        <v>48245.998472546024</v>
      </c>
      <c r="K237" s="93">
        <v>0</v>
      </c>
      <c r="L237" s="19">
        <f t="shared" si="7"/>
        <v>0</v>
      </c>
    </row>
    <row r="238" spans="2:12" s="11" customFormat="1" ht="82.5" x14ac:dyDescent="0.25">
      <c r="B238" s="16">
        <v>230</v>
      </c>
      <c r="C238" s="17" t="s">
        <v>1747</v>
      </c>
      <c r="D238" s="18" t="s">
        <v>1745</v>
      </c>
      <c r="E238" s="18" t="s">
        <v>1746</v>
      </c>
      <c r="F238" s="9" t="s">
        <v>2437</v>
      </c>
      <c r="G238" s="84">
        <v>45644</v>
      </c>
      <c r="H238" s="57">
        <v>4.9756</v>
      </c>
      <c r="I238" s="20">
        <v>491270.84</v>
      </c>
      <c r="J238" s="97">
        <f t="shared" si="6"/>
        <v>98735.999678430744</v>
      </c>
      <c r="K238" s="93">
        <v>0</v>
      </c>
      <c r="L238" s="19">
        <f t="shared" si="7"/>
        <v>0</v>
      </c>
    </row>
    <row r="239" spans="2:12" s="11" customFormat="1" ht="82.5" x14ac:dyDescent="0.25">
      <c r="B239" s="16">
        <v>231</v>
      </c>
      <c r="C239" s="17" t="s">
        <v>1748</v>
      </c>
      <c r="D239" s="18" t="s">
        <v>1745</v>
      </c>
      <c r="E239" s="18" t="s">
        <v>1746</v>
      </c>
      <c r="F239" s="9" t="s">
        <v>2438</v>
      </c>
      <c r="G239" s="84">
        <v>45644</v>
      </c>
      <c r="H239" s="57">
        <v>4.9756</v>
      </c>
      <c r="I239" s="20">
        <v>249028.78</v>
      </c>
      <c r="J239" s="97">
        <f t="shared" si="6"/>
        <v>50050</v>
      </c>
      <c r="K239" s="93">
        <v>0</v>
      </c>
      <c r="L239" s="19">
        <f t="shared" si="7"/>
        <v>0</v>
      </c>
    </row>
    <row r="240" spans="2:12" s="11" customFormat="1" ht="82.5" x14ac:dyDescent="0.25">
      <c r="B240" s="16">
        <v>232</v>
      </c>
      <c r="C240" s="17" t="s">
        <v>1749</v>
      </c>
      <c r="D240" s="18" t="s">
        <v>1745</v>
      </c>
      <c r="E240" s="18" t="s">
        <v>1750</v>
      </c>
      <c r="F240" s="9" t="s">
        <v>2439</v>
      </c>
      <c r="G240" s="84">
        <v>45644</v>
      </c>
      <c r="H240" s="57">
        <v>4.9756</v>
      </c>
      <c r="I240" s="20">
        <v>280225.78999999998</v>
      </c>
      <c r="J240" s="97">
        <f t="shared" si="6"/>
        <v>56319.999598038426</v>
      </c>
      <c r="K240" s="93">
        <v>0</v>
      </c>
      <c r="L240" s="19">
        <f t="shared" si="7"/>
        <v>0</v>
      </c>
    </row>
    <row r="241" spans="2:12" s="11" customFormat="1" ht="82.5" x14ac:dyDescent="0.25">
      <c r="B241" s="16">
        <v>233</v>
      </c>
      <c r="C241" s="17" t="s">
        <v>1751</v>
      </c>
      <c r="D241" s="18" t="s">
        <v>1745</v>
      </c>
      <c r="E241" s="18" t="s">
        <v>1746</v>
      </c>
      <c r="F241" s="9" t="s">
        <v>2440</v>
      </c>
      <c r="G241" s="84">
        <v>45643</v>
      </c>
      <c r="H241" s="57">
        <v>4.9756</v>
      </c>
      <c r="I241" s="20">
        <v>214000.55</v>
      </c>
      <c r="J241" s="97">
        <f t="shared" si="6"/>
        <v>43009.998794115279</v>
      </c>
      <c r="K241" s="93">
        <v>0</v>
      </c>
      <c r="L241" s="19">
        <f t="shared" si="7"/>
        <v>0</v>
      </c>
    </row>
    <row r="242" spans="2:12" s="11" customFormat="1" ht="33" x14ac:dyDescent="0.25">
      <c r="B242" s="16">
        <v>234</v>
      </c>
      <c r="C242" s="17" t="s">
        <v>1752</v>
      </c>
      <c r="D242" s="18" t="s">
        <v>1753</v>
      </c>
      <c r="E242" s="18" t="s">
        <v>1754</v>
      </c>
      <c r="F242" s="9" t="s">
        <v>2441</v>
      </c>
      <c r="G242" s="84">
        <v>45645</v>
      </c>
      <c r="H242" s="57">
        <v>4.9756</v>
      </c>
      <c r="I242" s="20">
        <v>2319943.15</v>
      </c>
      <c r="J242" s="97">
        <f t="shared" si="6"/>
        <v>466263.99831176136</v>
      </c>
      <c r="K242" s="93">
        <v>0</v>
      </c>
      <c r="L242" s="19">
        <f t="shared" si="7"/>
        <v>0</v>
      </c>
    </row>
    <row r="243" spans="2:12" s="11" customFormat="1" ht="33" x14ac:dyDescent="0.25">
      <c r="B243" s="16">
        <v>235</v>
      </c>
      <c r="C243" s="17" t="s">
        <v>1755</v>
      </c>
      <c r="D243" s="18" t="s">
        <v>1756</v>
      </c>
      <c r="E243" s="18" t="s">
        <v>1757</v>
      </c>
      <c r="F243" s="9" t="s">
        <v>2442</v>
      </c>
      <c r="G243" s="84">
        <v>45644</v>
      </c>
      <c r="H243" s="57">
        <v>4.9756</v>
      </c>
      <c r="I243" s="20">
        <v>979834.95</v>
      </c>
      <c r="J243" s="97">
        <f t="shared" si="6"/>
        <v>196927.99863333063</v>
      </c>
      <c r="K243" s="93">
        <v>0</v>
      </c>
      <c r="L243" s="19">
        <f t="shared" si="7"/>
        <v>0</v>
      </c>
    </row>
    <row r="244" spans="2:12" s="11" customFormat="1" ht="33" x14ac:dyDescent="0.25">
      <c r="B244" s="16">
        <v>236</v>
      </c>
      <c r="C244" s="17" t="s">
        <v>1758</v>
      </c>
      <c r="D244" s="18" t="s">
        <v>1759</v>
      </c>
      <c r="E244" s="18" t="s">
        <v>1757</v>
      </c>
      <c r="F244" s="9" t="s">
        <v>2443</v>
      </c>
      <c r="G244" s="84">
        <v>45644</v>
      </c>
      <c r="H244" s="57">
        <v>4.9756</v>
      </c>
      <c r="I244" s="20">
        <v>2356379.4700000002</v>
      </c>
      <c r="J244" s="97">
        <f t="shared" si="6"/>
        <v>473586.9985529384</v>
      </c>
      <c r="K244" s="93">
        <v>0</v>
      </c>
      <c r="L244" s="19">
        <f t="shared" si="7"/>
        <v>0</v>
      </c>
    </row>
    <row r="245" spans="2:12" s="11" customFormat="1" ht="33" x14ac:dyDescent="0.25">
      <c r="B245" s="16">
        <v>237</v>
      </c>
      <c r="C245" s="17" t="s">
        <v>1760</v>
      </c>
      <c r="D245" s="18" t="s">
        <v>1756</v>
      </c>
      <c r="E245" s="18" t="s">
        <v>1757</v>
      </c>
      <c r="F245" s="9" t="s">
        <v>2444</v>
      </c>
      <c r="G245" s="84">
        <v>45644</v>
      </c>
      <c r="H245" s="57">
        <v>4.9756</v>
      </c>
      <c r="I245" s="20">
        <v>2319943.15</v>
      </c>
      <c r="J245" s="97">
        <f t="shared" si="6"/>
        <v>466263.99831176136</v>
      </c>
      <c r="K245" s="93">
        <v>0</v>
      </c>
      <c r="L245" s="19">
        <f t="shared" si="7"/>
        <v>0</v>
      </c>
    </row>
    <row r="246" spans="2:12" s="11" customFormat="1" ht="33" x14ac:dyDescent="0.25">
      <c r="B246" s="16">
        <v>238</v>
      </c>
      <c r="C246" s="17" t="s">
        <v>1760</v>
      </c>
      <c r="D246" s="18" t="s">
        <v>1756</v>
      </c>
      <c r="E246" s="18" t="s">
        <v>1761</v>
      </c>
      <c r="F246" s="9" t="s">
        <v>2445</v>
      </c>
      <c r="G246" s="84">
        <v>45645</v>
      </c>
      <c r="H246" s="57">
        <v>4.9756</v>
      </c>
      <c r="I246" s="20">
        <v>2319943.15</v>
      </c>
      <c r="J246" s="97">
        <f t="shared" si="6"/>
        <v>466263.99831176136</v>
      </c>
      <c r="K246" s="93">
        <v>0</v>
      </c>
      <c r="L246" s="19">
        <f t="shared" si="7"/>
        <v>0</v>
      </c>
    </row>
    <row r="247" spans="2:12" s="11" customFormat="1" ht="33" x14ac:dyDescent="0.25">
      <c r="B247" s="16">
        <v>239</v>
      </c>
      <c r="C247" s="17" t="s">
        <v>1760</v>
      </c>
      <c r="D247" s="18" t="s">
        <v>1756</v>
      </c>
      <c r="E247" s="18" t="s">
        <v>1761</v>
      </c>
      <c r="F247" s="9" t="s">
        <v>2446</v>
      </c>
      <c r="G247" s="84">
        <v>45645</v>
      </c>
      <c r="H247" s="57">
        <v>4.9756</v>
      </c>
      <c r="I247" s="20">
        <v>2319943.15</v>
      </c>
      <c r="J247" s="97">
        <f t="shared" si="6"/>
        <v>466263.99831176136</v>
      </c>
      <c r="K247" s="93">
        <v>0</v>
      </c>
      <c r="L247" s="19">
        <f t="shared" si="7"/>
        <v>0</v>
      </c>
    </row>
    <row r="248" spans="2:12" s="11" customFormat="1" ht="33" x14ac:dyDescent="0.25">
      <c r="B248" s="16">
        <v>240</v>
      </c>
      <c r="C248" s="17" t="s">
        <v>1762</v>
      </c>
      <c r="D248" s="18" t="s">
        <v>1763</v>
      </c>
      <c r="E248" s="18" t="s">
        <v>1764</v>
      </c>
      <c r="F248" s="9" t="s">
        <v>2447</v>
      </c>
      <c r="G248" s="84">
        <v>45644</v>
      </c>
      <c r="H248" s="57">
        <v>4.9756</v>
      </c>
      <c r="I248" s="20">
        <v>149263.01999999999</v>
      </c>
      <c r="J248" s="97">
        <f t="shared" si="6"/>
        <v>29998.999115684539</v>
      </c>
      <c r="K248" s="93">
        <v>0</v>
      </c>
      <c r="L248" s="19">
        <f t="shared" si="7"/>
        <v>0</v>
      </c>
    </row>
    <row r="249" spans="2:12" s="11" customFormat="1" ht="33" x14ac:dyDescent="0.25">
      <c r="B249" s="16">
        <v>241</v>
      </c>
      <c r="C249" s="17" t="s">
        <v>1760</v>
      </c>
      <c r="D249" s="18" t="s">
        <v>1756</v>
      </c>
      <c r="E249" s="18" t="s">
        <v>1761</v>
      </c>
      <c r="F249" s="9" t="s">
        <v>2448</v>
      </c>
      <c r="G249" s="84">
        <v>45645</v>
      </c>
      <c r="H249" s="57">
        <v>4.9756</v>
      </c>
      <c r="I249" s="20">
        <v>2319943.15</v>
      </c>
      <c r="J249" s="97">
        <f t="shared" si="6"/>
        <v>466263.99831176136</v>
      </c>
      <c r="K249" s="93">
        <v>0</v>
      </c>
      <c r="L249" s="19">
        <f t="shared" si="7"/>
        <v>0</v>
      </c>
    </row>
    <row r="250" spans="2:12" s="11" customFormat="1" ht="33" x14ac:dyDescent="0.25">
      <c r="B250" s="16">
        <v>242</v>
      </c>
      <c r="C250" s="17" t="s">
        <v>1758</v>
      </c>
      <c r="D250" s="18" t="s">
        <v>1759</v>
      </c>
      <c r="E250" s="18" t="s">
        <v>1757</v>
      </c>
      <c r="F250" s="9" t="s">
        <v>2449</v>
      </c>
      <c r="G250" s="84">
        <v>45645</v>
      </c>
      <c r="H250" s="57">
        <v>4.9756</v>
      </c>
      <c r="I250" s="20">
        <v>2319943.15</v>
      </c>
      <c r="J250" s="97">
        <f t="shared" si="6"/>
        <v>466263.99831176136</v>
      </c>
      <c r="K250" s="93">
        <v>0</v>
      </c>
      <c r="L250" s="19">
        <f t="shared" si="7"/>
        <v>0</v>
      </c>
    </row>
    <row r="251" spans="2:12" s="11" customFormat="1" ht="33" x14ac:dyDescent="0.25">
      <c r="B251" s="16">
        <v>243</v>
      </c>
      <c r="C251" s="17" t="s">
        <v>1765</v>
      </c>
      <c r="D251" s="18" t="s">
        <v>1759</v>
      </c>
      <c r="E251" s="18" t="s">
        <v>1757</v>
      </c>
      <c r="F251" s="9" t="s">
        <v>2450</v>
      </c>
      <c r="G251" s="84">
        <v>45645</v>
      </c>
      <c r="H251" s="57">
        <v>4.9756</v>
      </c>
      <c r="I251" s="20">
        <v>979834.95</v>
      </c>
      <c r="J251" s="97">
        <f t="shared" si="6"/>
        <v>196927.99863333063</v>
      </c>
      <c r="K251" s="93">
        <v>0</v>
      </c>
      <c r="L251" s="19">
        <f t="shared" si="7"/>
        <v>0</v>
      </c>
    </row>
    <row r="252" spans="2:12" s="11" customFormat="1" ht="33" x14ac:dyDescent="0.25">
      <c r="B252" s="16">
        <v>244</v>
      </c>
      <c r="C252" s="17" t="s">
        <v>1752</v>
      </c>
      <c r="D252" s="18" t="s">
        <v>1753</v>
      </c>
      <c r="E252" s="18" t="s">
        <v>1766</v>
      </c>
      <c r="F252" s="9" t="s">
        <v>2451</v>
      </c>
      <c r="G252" s="84">
        <v>45645</v>
      </c>
      <c r="H252" s="57">
        <v>4.9756</v>
      </c>
      <c r="I252" s="20">
        <v>2319943.15</v>
      </c>
      <c r="J252" s="97">
        <f t="shared" si="6"/>
        <v>466263.99831176136</v>
      </c>
      <c r="K252" s="93">
        <v>0</v>
      </c>
      <c r="L252" s="19">
        <f t="shared" si="7"/>
        <v>0</v>
      </c>
    </row>
    <row r="253" spans="2:12" s="11" customFormat="1" ht="33" x14ac:dyDescent="0.25">
      <c r="B253" s="16">
        <v>245</v>
      </c>
      <c r="C253" s="17" t="s">
        <v>1760</v>
      </c>
      <c r="D253" s="18" t="s">
        <v>1756</v>
      </c>
      <c r="E253" s="18" t="s">
        <v>1761</v>
      </c>
      <c r="F253" s="9" t="s">
        <v>2452</v>
      </c>
      <c r="G253" s="84">
        <v>45645</v>
      </c>
      <c r="H253" s="57">
        <v>4.9756</v>
      </c>
      <c r="I253" s="20">
        <v>2319943.15</v>
      </c>
      <c r="J253" s="97">
        <f t="shared" si="6"/>
        <v>466263.99831176136</v>
      </c>
      <c r="K253" s="93">
        <v>0</v>
      </c>
      <c r="L253" s="19">
        <f t="shared" si="7"/>
        <v>0</v>
      </c>
    </row>
    <row r="254" spans="2:12" s="11" customFormat="1" ht="33" x14ac:dyDescent="0.25">
      <c r="B254" s="16">
        <v>246</v>
      </c>
      <c r="C254" s="17" t="s">
        <v>1762</v>
      </c>
      <c r="D254" s="18" t="s">
        <v>1763</v>
      </c>
      <c r="E254" s="18" t="s">
        <v>1767</v>
      </c>
      <c r="F254" s="9" t="s">
        <v>2453</v>
      </c>
      <c r="G254" s="84">
        <v>45644</v>
      </c>
      <c r="H254" s="57">
        <v>4.9756</v>
      </c>
      <c r="I254" s="20">
        <v>149263.01999999999</v>
      </c>
      <c r="J254" s="97">
        <f t="shared" si="6"/>
        <v>29998.999115684539</v>
      </c>
      <c r="K254" s="93">
        <v>0</v>
      </c>
      <c r="L254" s="19">
        <f t="shared" si="7"/>
        <v>0</v>
      </c>
    </row>
    <row r="255" spans="2:12" s="11" customFormat="1" ht="33" x14ac:dyDescent="0.25">
      <c r="B255" s="16">
        <v>247</v>
      </c>
      <c r="C255" s="17" t="s">
        <v>1768</v>
      </c>
      <c r="D255" s="18" t="s">
        <v>1769</v>
      </c>
      <c r="E255" s="18" t="s">
        <v>1754</v>
      </c>
      <c r="F255" s="9" t="s">
        <v>2454</v>
      </c>
      <c r="G255" s="84">
        <v>45646</v>
      </c>
      <c r="H255" s="57">
        <v>4.9756</v>
      </c>
      <c r="I255" s="20">
        <v>2319943.15</v>
      </c>
      <c r="J255" s="97">
        <f t="shared" si="6"/>
        <v>466263.99831176136</v>
      </c>
      <c r="K255" s="93">
        <v>0</v>
      </c>
      <c r="L255" s="19">
        <f t="shared" si="7"/>
        <v>0</v>
      </c>
    </row>
    <row r="256" spans="2:12" s="11" customFormat="1" ht="49.5" x14ac:dyDescent="0.25">
      <c r="B256" s="16">
        <v>248</v>
      </c>
      <c r="C256" s="17" t="s">
        <v>1770</v>
      </c>
      <c r="D256" s="18" t="s">
        <v>1771</v>
      </c>
      <c r="E256" s="18" t="s">
        <v>1772</v>
      </c>
      <c r="F256" s="9" t="s">
        <v>2455</v>
      </c>
      <c r="G256" s="84">
        <v>45656</v>
      </c>
      <c r="H256" s="57">
        <v>4.9756</v>
      </c>
      <c r="I256" s="20">
        <v>791120.4</v>
      </c>
      <c r="J256" s="97">
        <f t="shared" si="6"/>
        <v>159000</v>
      </c>
      <c r="K256" s="93">
        <v>0</v>
      </c>
      <c r="L256" s="19">
        <f t="shared" si="7"/>
        <v>0</v>
      </c>
    </row>
    <row r="257" spans="2:12" s="11" customFormat="1" ht="33" x14ac:dyDescent="0.25">
      <c r="B257" s="16">
        <v>249</v>
      </c>
      <c r="C257" s="17" t="s">
        <v>1773</v>
      </c>
      <c r="D257" s="18" t="s">
        <v>1774</v>
      </c>
      <c r="E257" s="18" t="s">
        <v>1775</v>
      </c>
      <c r="F257" s="9" t="s">
        <v>2456</v>
      </c>
      <c r="G257" s="84">
        <v>45645</v>
      </c>
      <c r="H257" s="57">
        <v>4.9756</v>
      </c>
      <c r="I257" s="20">
        <v>1393168</v>
      </c>
      <c r="J257" s="97">
        <f t="shared" si="6"/>
        <v>280000</v>
      </c>
      <c r="K257" s="93">
        <v>0</v>
      </c>
      <c r="L257" s="19">
        <f t="shared" si="7"/>
        <v>0</v>
      </c>
    </row>
    <row r="258" spans="2:12" s="11" customFormat="1" ht="33" x14ac:dyDescent="0.25">
      <c r="B258" s="16">
        <v>250</v>
      </c>
      <c r="C258" s="17" t="s">
        <v>1776</v>
      </c>
      <c r="D258" s="18" t="s">
        <v>1777</v>
      </c>
      <c r="E258" s="18" t="s">
        <v>1778</v>
      </c>
      <c r="F258" s="9" t="s">
        <v>2457</v>
      </c>
      <c r="G258" s="84">
        <v>45646</v>
      </c>
      <c r="H258" s="57">
        <v>4.9756</v>
      </c>
      <c r="I258" s="20">
        <v>298536</v>
      </c>
      <c r="J258" s="97">
        <f t="shared" si="6"/>
        <v>60000</v>
      </c>
      <c r="K258" s="93">
        <v>0</v>
      </c>
      <c r="L258" s="19">
        <f t="shared" si="7"/>
        <v>0</v>
      </c>
    </row>
    <row r="259" spans="2:12" s="11" customFormat="1" ht="33" x14ac:dyDescent="0.25">
      <c r="B259" s="16">
        <v>251</v>
      </c>
      <c r="C259" s="17" t="s">
        <v>1779</v>
      </c>
      <c r="D259" s="18" t="s">
        <v>1780</v>
      </c>
      <c r="E259" s="18" t="s">
        <v>1297</v>
      </c>
      <c r="F259" s="9" t="s">
        <v>2458</v>
      </c>
      <c r="G259" s="84">
        <v>45646</v>
      </c>
      <c r="H259" s="57">
        <v>4.9756</v>
      </c>
      <c r="I259" s="20">
        <v>979834.95</v>
      </c>
      <c r="J259" s="97">
        <f t="shared" si="6"/>
        <v>196927.99863333063</v>
      </c>
      <c r="K259" s="93">
        <v>0</v>
      </c>
      <c r="L259" s="19">
        <f t="shared" si="7"/>
        <v>0</v>
      </c>
    </row>
    <row r="260" spans="2:12" s="11" customFormat="1" ht="33" x14ac:dyDescent="0.25">
      <c r="B260" s="16">
        <v>252</v>
      </c>
      <c r="C260" s="17" t="s">
        <v>1295</v>
      </c>
      <c r="D260" s="18" t="s">
        <v>1296</v>
      </c>
      <c r="E260" s="18" t="s">
        <v>1297</v>
      </c>
      <c r="F260" s="9" t="s">
        <v>2459</v>
      </c>
      <c r="G260" s="84">
        <v>45645</v>
      </c>
      <c r="H260" s="57">
        <v>4.9756</v>
      </c>
      <c r="I260" s="20">
        <v>1349780.76</v>
      </c>
      <c r="J260" s="97">
        <f t="shared" si="6"/>
        <v>271279.99839215371</v>
      </c>
      <c r="K260" s="93">
        <v>0</v>
      </c>
      <c r="L260" s="19">
        <f t="shared" si="7"/>
        <v>0</v>
      </c>
    </row>
    <row r="261" spans="2:12" s="11" customFormat="1" ht="66" x14ac:dyDescent="0.25">
      <c r="B261" s="16">
        <v>253</v>
      </c>
      <c r="C261" s="17" t="s">
        <v>1781</v>
      </c>
      <c r="D261" s="18" t="s">
        <v>1782</v>
      </c>
      <c r="E261" s="18" t="s">
        <v>1783</v>
      </c>
      <c r="F261" s="9" t="s">
        <v>2460</v>
      </c>
      <c r="G261" s="84">
        <v>45646</v>
      </c>
      <c r="H261" s="57">
        <v>4.9756</v>
      </c>
      <c r="I261" s="20">
        <v>311915.38</v>
      </c>
      <c r="J261" s="97">
        <f t="shared" si="6"/>
        <v>62688.998311761396</v>
      </c>
      <c r="K261" s="93">
        <v>0</v>
      </c>
      <c r="L261" s="19">
        <f t="shared" si="7"/>
        <v>0</v>
      </c>
    </row>
    <row r="262" spans="2:12" s="11" customFormat="1" ht="49.5" x14ac:dyDescent="0.25">
      <c r="B262" s="16">
        <v>254</v>
      </c>
      <c r="C262" s="17" t="s">
        <v>1784</v>
      </c>
      <c r="D262" s="18" t="s">
        <v>1785</v>
      </c>
      <c r="E262" s="18" t="s">
        <v>1786</v>
      </c>
      <c r="F262" s="9" t="s">
        <v>2461</v>
      </c>
      <c r="G262" s="84">
        <v>45646</v>
      </c>
      <c r="H262" s="57">
        <v>4.9756</v>
      </c>
      <c r="I262" s="20">
        <v>644300.39</v>
      </c>
      <c r="J262" s="97">
        <f t="shared" si="6"/>
        <v>129491.99895489991</v>
      </c>
      <c r="K262" s="93">
        <v>0</v>
      </c>
      <c r="L262" s="19">
        <f t="shared" si="7"/>
        <v>0</v>
      </c>
    </row>
    <row r="263" spans="2:12" s="11" customFormat="1" ht="66" x14ac:dyDescent="0.25">
      <c r="B263" s="16">
        <v>255</v>
      </c>
      <c r="C263" s="17" t="s">
        <v>1787</v>
      </c>
      <c r="D263" s="18" t="s">
        <v>1788</v>
      </c>
      <c r="E263" s="18" t="s">
        <v>1789</v>
      </c>
      <c r="F263" s="9" t="s">
        <v>2462</v>
      </c>
      <c r="G263" s="84">
        <v>45646</v>
      </c>
      <c r="H263" s="57">
        <v>4.9756</v>
      </c>
      <c r="I263" s="20">
        <v>2236034.64</v>
      </c>
      <c r="J263" s="97">
        <f t="shared" si="6"/>
        <v>449400</v>
      </c>
      <c r="K263" s="93">
        <v>0</v>
      </c>
      <c r="L263" s="19">
        <f t="shared" si="7"/>
        <v>0</v>
      </c>
    </row>
    <row r="264" spans="2:12" s="11" customFormat="1" ht="33" x14ac:dyDescent="0.25">
      <c r="B264" s="16">
        <v>256</v>
      </c>
      <c r="C264" s="17" t="s">
        <v>1790</v>
      </c>
      <c r="D264" s="18" t="s">
        <v>1791</v>
      </c>
      <c r="E264" s="18" t="s">
        <v>1792</v>
      </c>
      <c r="F264" s="9" t="s">
        <v>2463</v>
      </c>
      <c r="G264" s="84">
        <v>45650</v>
      </c>
      <c r="H264" s="57">
        <v>4.9756</v>
      </c>
      <c r="I264" s="20">
        <v>914644.64</v>
      </c>
      <c r="J264" s="97">
        <f t="shared" si="6"/>
        <v>183825.99887450761</v>
      </c>
      <c r="K264" s="93">
        <v>0</v>
      </c>
      <c r="L264" s="19">
        <f t="shared" si="7"/>
        <v>0</v>
      </c>
    </row>
    <row r="265" spans="2:12" s="11" customFormat="1" ht="33" x14ac:dyDescent="0.25">
      <c r="B265" s="16">
        <v>257</v>
      </c>
      <c r="C265" s="17" t="s">
        <v>1793</v>
      </c>
      <c r="D265" s="18" t="s">
        <v>1794</v>
      </c>
      <c r="E265" s="18" t="s">
        <v>1795</v>
      </c>
      <c r="F265" s="9" t="s">
        <v>2464</v>
      </c>
      <c r="G265" s="84">
        <v>45646</v>
      </c>
      <c r="H265" s="57">
        <v>4.9756</v>
      </c>
      <c r="I265" s="20">
        <v>417806.1</v>
      </c>
      <c r="J265" s="97">
        <f t="shared" si="6"/>
        <v>83970.998472546024</v>
      </c>
      <c r="K265" s="93">
        <v>0</v>
      </c>
      <c r="L265" s="19">
        <f t="shared" si="7"/>
        <v>0</v>
      </c>
    </row>
    <row r="266" spans="2:12" s="11" customFormat="1" ht="66" x14ac:dyDescent="0.25">
      <c r="B266" s="16">
        <v>258</v>
      </c>
      <c r="C266" s="17" t="s">
        <v>1796</v>
      </c>
      <c r="D266" s="18" t="s">
        <v>1165</v>
      </c>
      <c r="E266" s="18" t="s">
        <v>1485</v>
      </c>
      <c r="F266" s="9" t="s">
        <v>2465</v>
      </c>
      <c r="G266" s="84">
        <v>45649</v>
      </c>
      <c r="H266" s="57">
        <v>4.9756</v>
      </c>
      <c r="I266" s="20">
        <v>678174.28</v>
      </c>
      <c r="J266" s="97">
        <f t="shared" si="6"/>
        <v>136300</v>
      </c>
      <c r="K266" s="93">
        <v>0</v>
      </c>
      <c r="L266" s="19">
        <f t="shared" si="7"/>
        <v>0</v>
      </c>
    </row>
    <row r="267" spans="2:12" s="11" customFormat="1" ht="49.5" x14ac:dyDescent="0.25">
      <c r="B267" s="16">
        <v>259</v>
      </c>
      <c r="C267" s="17" t="s">
        <v>1797</v>
      </c>
      <c r="D267" s="18" t="s">
        <v>1798</v>
      </c>
      <c r="E267" s="18" t="s">
        <v>1799</v>
      </c>
      <c r="F267" s="9" t="s">
        <v>2466</v>
      </c>
      <c r="G267" s="84">
        <v>45650</v>
      </c>
      <c r="H267" s="57">
        <v>4.9756</v>
      </c>
      <c r="I267" s="20">
        <v>371179.76</v>
      </c>
      <c r="J267" s="97">
        <f t="shared" ref="J267:J330" si="8">I267/H267</f>
        <v>74600</v>
      </c>
      <c r="K267" s="93">
        <v>0</v>
      </c>
      <c r="L267" s="19">
        <f t="shared" ref="L267:L330" si="9">K267/H267</f>
        <v>0</v>
      </c>
    </row>
    <row r="268" spans="2:12" s="11" customFormat="1" ht="49.5" x14ac:dyDescent="0.25">
      <c r="B268" s="16">
        <v>260</v>
      </c>
      <c r="C268" s="17" t="s">
        <v>1800</v>
      </c>
      <c r="D268" s="18" t="s">
        <v>1801</v>
      </c>
      <c r="E268" s="18" t="s">
        <v>1163</v>
      </c>
      <c r="F268" s="9" t="s">
        <v>2467</v>
      </c>
      <c r="G268" s="84">
        <v>45653</v>
      </c>
      <c r="H268" s="57">
        <v>4.9756</v>
      </c>
      <c r="I268" s="20">
        <v>1521080.72</v>
      </c>
      <c r="J268" s="97">
        <f t="shared" si="8"/>
        <v>305707.99903529225</v>
      </c>
      <c r="K268" s="93">
        <v>0</v>
      </c>
      <c r="L268" s="19">
        <f t="shared" si="9"/>
        <v>0</v>
      </c>
    </row>
    <row r="269" spans="2:12" s="11" customFormat="1" ht="49.5" x14ac:dyDescent="0.25">
      <c r="B269" s="16">
        <v>261</v>
      </c>
      <c r="C269" s="17" t="s">
        <v>1802</v>
      </c>
      <c r="D269" s="18" t="s">
        <v>1803</v>
      </c>
      <c r="E269" s="18" t="s">
        <v>1169</v>
      </c>
      <c r="F269" s="9" t="s">
        <v>2468</v>
      </c>
      <c r="G269" s="84">
        <v>45646</v>
      </c>
      <c r="H269" s="57">
        <v>4.9756</v>
      </c>
      <c r="I269" s="20">
        <v>60349.05</v>
      </c>
      <c r="J269" s="97">
        <f t="shared" si="8"/>
        <v>12128.999517646114</v>
      </c>
      <c r="K269" s="93">
        <v>0</v>
      </c>
      <c r="L269" s="19">
        <f t="shared" si="9"/>
        <v>0</v>
      </c>
    </row>
    <row r="270" spans="2:12" s="11" customFormat="1" ht="33" x14ac:dyDescent="0.25">
      <c r="B270" s="16">
        <v>262</v>
      </c>
      <c r="C270" s="17" t="s">
        <v>1804</v>
      </c>
      <c r="D270" s="18" t="s">
        <v>1805</v>
      </c>
      <c r="E270" s="18" t="s">
        <v>1806</v>
      </c>
      <c r="F270" s="9" t="s">
        <v>2469</v>
      </c>
      <c r="G270" s="84">
        <v>45644</v>
      </c>
      <c r="H270" s="57">
        <v>4.9756</v>
      </c>
      <c r="I270" s="20">
        <v>505466.22</v>
      </c>
      <c r="J270" s="97">
        <f t="shared" si="8"/>
        <v>101588.99831176139</v>
      </c>
      <c r="K270" s="93">
        <v>0</v>
      </c>
      <c r="L270" s="19">
        <f t="shared" si="9"/>
        <v>0</v>
      </c>
    </row>
    <row r="271" spans="2:12" s="11" customFormat="1" ht="33" x14ac:dyDescent="0.25">
      <c r="B271" s="16">
        <v>263</v>
      </c>
      <c r="C271" s="17" t="s">
        <v>1807</v>
      </c>
      <c r="D271" s="18" t="s">
        <v>1805</v>
      </c>
      <c r="E271" s="18" t="s">
        <v>1808</v>
      </c>
      <c r="F271" s="9" t="s">
        <v>2470</v>
      </c>
      <c r="G271" s="84">
        <v>45645</v>
      </c>
      <c r="H271" s="57">
        <v>4.9756</v>
      </c>
      <c r="I271" s="20">
        <v>481135.54</v>
      </c>
      <c r="J271" s="97">
        <f t="shared" si="8"/>
        <v>96698.999115684535</v>
      </c>
      <c r="K271" s="93">
        <v>0</v>
      </c>
      <c r="L271" s="19">
        <f t="shared" si="9"/>
        <v>0</v>
      </c>
    </row>
    <row r="272" spans="2:12" s="11" customFormat="1" ht="33" x14ac:dyDescent="0.25">
      <c r="B272" s="16">
        <v>264</v>
      </c>
      <c r="C272" s="17" t="s">
        <v>1809</v>
      </c>
      <c r="D272" s="18" t="s">
        <v>1805</v>
      </c>
      <c r="E272" s="18" t="s">
        <v>1810</v>
      </c>
      <c r="F272" s="9" t="s">
        <v>2471</v>
      </c>
      <c r="G272" s="84">
        <v>45645</v>
      </c>
      <c r="H272" s="57">
        <v>4.9756</v>
      </c>
      <c r="I272" s="20">
        <v>882034.56</v>
      </c>
      <c r="J272" s="97">
        <f t="shared" si="8"/>
        <v>177271.99935686149</v>
      </c>
      <c r="K272" s="93">
        <v>0</v>
      </c>
      <c r="L272" s="19">
        <f t="shared" si="9"/>
        <v>0</v>
      </c>
    </row>
    <row r="273" spans="2:12" s="11" customFormat="1" ht="33" x14ac:dyDescent="0.25">
      <c r="B273" s="16">
        <v>265</v>
      </c>
      <c r="C273" s="17" t="s">
        <v>1811</v>
      </c>
      <c r="D273" s="18" t="s">
        <v>1812</v>
      </c>
      <c r="E273" s="18" t="s">
        <v>1808</v>
      </c>
      <c r="F273" s="9" t="s">
        <v>2472</v>
      </c>
      <c r="G273" s="84">
        <v>45646</v>
      </c>
      <c r="H273" s="57">
        <v>4.9756</v>
      </c>
      <c r="I273" s="20">
        <v>1391421.56</v>
      </c>
      <c r="J273" s="97">
        <f t="shared" si="8"/>
        <v>279648.99911568454</v>
      </c>
      <c r="K273" s="93">
        <v>0</v>
      </c>
      <c r="L273" s="19">
        <f t="shared" si="9"/>
        <v>0</v>
      </c>
    </row>
    <row r="274" spans="2:12" s="11" customFormat="1" ht="66" x14ac:dyDescent="0.25">
      <c r="B274" s="16">
        <v>266</v>
      </c>
      <c r="C274" s="17" t="s">
        <v>1813</v>
      </c>
      <c r="D274" s="18" t="s">
        <v>1814</v>
      </c>
      <c r="E274" s="18" t="s">
        <v>1815</v>
      </c>
      <c r="F274" s="9" t="s">
        <v>2473</v>
      </c>
      <c r="G274" s="84">
        <v>45649</v>
      </c>
      <c r="H274" s="57">
        <v>4.9756</v>
      </c>
      <c r="I274" s="20">
        <v>894612.88</v>
      </c>
      <c r="J274" s="97">
        <f t="shared" si="8"/>
        <v>179800</v>
      </c>
      <c r="K274" s="93">
        <v>0</v>
      </c>
      <c r="L274" s="19">
        <f t="shared" si="9"/>
        <v>0</v>
      </c>
    </row>
    <row r="275" spans="2:12" s="11" customFormat="1" ht="82.5" x14ac:dyDescent="0.25">
      <c r="B275" s="16">
        <v>267</v>
      </c>
      <c r="C275" s="17" t="s">
        <v>1816</v>
      </c>
      <c r="D275" s="18" t="s">
        <v>1814</v>
      </c>
      <c r="E275" s="18" t="s">
        <v>1817</v>
      </c>
      <c r="F275" s="9" t="s">
        <v>2474</v>
      </c>
      <c r="G275" s="84">
        <v>45650</v>
      </c>
      <c r="H275" s="57">
        <v>4.9756</v>
      </c>
      <c r="I275" s="20">
        <v>282116.52</v>
      </c>
      <c r="J275" s="97">
        <f t="shared" si="8"/>
        <v>56700</v>
      </c>
      <c r="K275" s="93">
        <v>0</v>
      </c>
      <c r="L275" s="19">
        <f t="shared" si="9"/>
        <v>0</v>
      </c>
    </row>
    <row r="276" spans="2:12" s="11" customFormat="1" ht="33" x14ac:dyDescent="0.25">
      <c r="B276" s="16">
        <v>268</v>
      </c>
      <c r="C276" s="17" t="s">
        <v>1818</v>
      </c>
      <c r="D276" s="18" t="s">
        <v>1819</v>
      </c>
      <c r="E276" s="18" t="s">
        <v>1820</v>
      </c>
      <c r="F276" s="9" t="s">
        <v>2475</v>
      </c>
      <c r="G276" s="84">
        <v>45645</v>
      </c>
      <c r="H276" s="57">
        <v>4.9756</v>
      </c>
      <c r="I276" s="20">
        <v>332051.64</v>
      </c>
      <c r="J276" s="97">
        <f t="shared" si="8"/>
        <v>66735.999678430744</v>
      </c>
      <c r="K276" s="93">
        <v>0</v>
      </c>
      <c r="L276" s="19">
        <f t="shared" si="9"/>
        <v>0</v>
      </c>
    </row>
    <row r="277" spans="2:12" s="11" customFormat="1" ht="66" x14ac:dyDescent="0.25">
      <c r="B277" s="16">
        <v>269</v>
      </c>
      <c r="C277" s="17" t="s">
        <v>1821</v>
      </c>
      <c r="D277" s="18" t="s">
        <v>1822</v>
      </c>
      <c r="E277" s="18" t="s">
        <v>1823</v>
      </c>
      <c r="F277" s="9" t="s">
        <v>2476</v>
      </c>
      <c r="G277" s="84">
        <v>45653</v>
      </c>
      <c r="H277" s="57">
        <v>4.9756</v>
      </c>
      <c r="I277" s="20">
        <v>278633.59999999998</v>
      </c>
      <c r="J277" s="97">
        <f t="shared" si="8"/>
        <v>55999.999999999993</v>
      </c>
      <c r="K277" s="93">
        <v>0</v>
      </c>
      <c r="L277" s="19">
        <f t="shared" si="9"/>
        <v>0</v>
      </c>
    </row>
    <row r="278" spans="2:12" s="11" customFormat="1" ht="33" x14ac:dyDescent="0.25">
      <c r="B278" s="16">
        <v>270</v>
      </c>
      <c r="C278" s="17" t="s">
        <v>1824</v>
      </c>
      <c r="D278" s="18" t="s">
        <v>1825</v>
      </c>
      <c r="E278" s="18" t="s">
        <v>1826</v>
      </c>
      <c r="F278" s="9" t="s">
        <v>2477</v>
      </c>
      <c r="G278" s="84">
        <v>45645</v>
      </c>
      <c r="H278" s="57">
        <v>4.9756</v>
      </c>
      <c r="I278" s="20">
        <v>644036.68000000005</v>
      </c>
      <c r="J278" s="97">
        <f t="shared" si="8"/>
        <v>129438.9983117614</v>
      </c>
      <c r="K278" s="93">
        <v>0</v>
      </c>
      <c r="L278" s="19">
        <f t="shared" si="9"/>
        <v>0</v>
      </c>
    </row>
    <row r="279" spans="2:12" s="11" customFormat="1" ht="66" x14ac:dyDescent="0.25">
      <c r="B279" s="16">
        <v>271</v>
      </c>
      <c r="C279" s="17" t="s">
        <v>1827</v>
      </c>
      <c r="D279" s="18" t="s">
        <v>1828</v>
      </c>
      <c r="E279" s="18" t="s">
        <v>1829</v>
      </c>
      <c r="F279" s="9" t="s">
        <v>2478</v>
      </c>
      <c r="G279" s="84">
        <v>45646</v>
      </c>
      <c r="H279" s="57">
        <v>4.9756</v>
      </c>
      <c r="I279" s="20">
        <v>225101.11</v>
      </c>
      <c r="J279" s="97">
        <f t="shared" si="8"/>
        <v>45240.99807058445</v>
      </c>
      <c r="K279" s="93">
        <v>0</v>
      </c>
      <c r="L279" s="19">
        <f t="shared" si="9"/>
        <v>0</v>
      </c>
    </row>
    <row r="280" spans="2:12" s="11" customFormat="1" ht="49.5" x14ac:dyDescent="0.25">
      <c r="B280" s="16">
        <v>272</v>
      </c>
      <c r="C280" s="17" t="s">
        <v>1830</v>
      </c>
      <c r="D280" s="18" t="s">
        <v>1831</v>
      </c>
      <c r="E280" s="18" t="s">
        <v>1832</v>
      </c>
      <c r="F280" s="9" t="s">
        <v>2479</v>
      </c>
      <c r="G280" s="84">
        <v>45644</v>
      </c>
      <c r="H280" s="57">
        <v>4.9756</v>
      </c>
      <c r="I280" s="20">
        <v>77589.5</v>
      </c>
      <c r="J280" s="97">
        <f t="shared" si="8"/>
        <v>15593.998713722967</v>
      </c>
      <c r="K280" s="93">
        <v>0</v>
      </c>
      <c r="L280" s="19">
        <f t="shared" si="9"/>
        <v>0</v>
      </c>
    </row>
    <row r="281" spans="2:12" s="11" customFormat="1" ht="49.5" x14ac:dyDescent="0.25">
      <c r="B281" s="16">
        <v>273</v>
      </c>
      <c r="C281" s="17" t="s">
        <v>1833</v>
      </c>
      <c r="D281" s="18" t="s">
        <v>1831</v>
      </c>
      <c r="E281" s="18" t="s">
        <v>1832</v>
      </c>
      <c r="F281" s="9" t="s">
        <v>2480</v>
      </c>
      <c r="G281" s="84">
        <v>45644</v>
      </c>
      <c r="H281" s="57">
        <v>4.9756</v>
      </c>
      <c r="I281" s="20">
        <v>164334.10999999999</v>
      </c>
      <c r="J281" s="97">
        <f t="shared" si="8"/>
        <v>33027.998633330652</v>
      </c>
      <c r="K281" s="93">
        <v>0</v>
      </c>
      <c r="L281" s="19">
        <f t="shared" si="9"/>
        <v>0</v>
      </c>
    </row>
    <row r="282" spans="2:12" s="11" customFormat="1" ht="49.5" x14ac:dyDescent="0.25">
      <c r="B282" s="16">
        <v>274</v>
      </c>
      <c r="C282" s="17" t="s">
        <v>1834</v>
      </c>
      <c r="D282" s="18" t="s">
        <v>1801</v>
      </c>
      <c r="E282" s="18" t="s">
        <v>1190</v>
      </c>
      <c r="F282" s="9" t="s">
        <v>2481</v>
      </c>
      <c r="G282" s="84">
        <v>45653</v>
      </c>
      <c r="H282" s="57">
        <v>4.9756</v>
      </c>
      <c r="I282" s="20">
        <v>1083431.92</v>
      </c>
      <c r="J282" s="97">
        <f t="shared" si="8"/>
        <v>217748.99911568454</v>
      </c>
      <c r="K282" s="93">
        <v>0</v>
      </c>
      <c r="L282" s="19">
        <f t="shared" si="9"/>
        <v>0</v>
      </c>
    </row>
    <row r="283" spans="2:12" s="11" customFormat="1" ht="33" x14ac:dyDescent="0.25">
      <c r="B283" s="16">
        <v>275</v>
      </c>
      <c r="C283" s="17" t="s">
        <v>1835</v>
      </c>
      <c r="D283" s="18" t="s">
        <v>1836</v>
      </c>
      <c r="E283" s="18" t="s">
        <v>1837</v>
      </c>
      <c r="F283" s="9" t="s">
        <v>2482</v>
      </c>
      <c r="G283" s="84">
        <v>45656</v>
      </c>
      <c r="H283" s="57">
        <v>4.9756</v>
      </c>
      <c r="I283" s="20">
        <v>70653.52</v>
      </c>
      <c r="J283" s="97">
        <f t="shared" si="8"/>
        <v>14200</v>
      </c>
      <c r="K283" s="93">
        <v>0</v>
      </c>
      <c r="L283" s="19">
        <f t="shared" si="9"/>
        <v>0</v>
      </c>
    </row>
    <row r="284" spans="2:12" s="11" customFormat="1" ht="99" x14ac:dyDescent="0.25">
      <c r="B284" s="16">
        <v>276</v>
      </c>
      <c r="C284" s="17" t="s">
        <v>1838</v>
      </c>
      <c r="D284" s="18" t="s">
        <v>1839</v>
      </c>
      <c r="E284" s="18" t="s">
        <v>1840</v>
      </c>
      <c r="F284" s="9" t="s">
        <v>2483</v>
      </c>
      <c r="G284" s="84">
        <v>45656</v>
      </c>
      <c r="H284" s="57">
        <v>4.9756</v>
      </c>
      <c r="I284" s="20">
        <v>745593.66</v>
      </c>
      <c r="J284" s="97">
        <f t="shared" si="8"/>
        <v>149850</v>
      </c>
      <c r="K284" s="93">
        <v>0</v>
      </c>
      <c r="L284" s="19">
        <f t="shared" si="9"/>
        <v>0</v>
      </c>
    </row>
    <row r="285" spans="2:12" s="11" customFormat="1" ht="49.5" x14ac:dyDescent="0.25">
      <c r="B285" s="16">
        <v>277</v>
      </c>
      <c r="C285" s="17" t="s">
        <v>1841</v>
      </c>
      <c r="D285" s="18" t="s">
        <v>1842</v>
      </c>
      <c r="E285" s="18" t="s">
        <v>1843</v>
      </c>
      <c r="F285" s="9" t="s">
        <v>2484</v>
      </c>
      <c r="G285" s="84">
        <v>45643</v>
      </c>
      <c r="H285" s="57">
        <v>4.9756</v>
      </c>
      <c r="I285" s="20">
        <v>1223519.94</v>
      </c>
      <c r="J285" s="97">
        <f t="shared" si="8"/>
        <v>245903.99951764609</v>
      </c>
      <c r="K285" s="93">
        <v>0</v>
      </c>
      <c r="L285" s="19">
        <f t="shared" si="9"/>
        <v>0</v>
      </c>
    </row>
    <row r="286" spans="2:12" s="11" customFormat="1" ht="33" x14ac:dyDescent="0.25">
      <c r="B286" s="16">
        <v>278</v>
      </c>
      <c r="C286" s="17" t="s">
        <v>1844</v>
      </c>
      <c r="D286" s="18" t="s">
        <v>1845</v>
      </c>
      <c r="E286" s="18" t="s">
        <v>1846</v>
      </c>
      <c r="F286" s="9" t="s">
        <v>2485</v>
      </c>
      <c r="G286" s="84">
        <v>45642</v>
      </c>
      <c r="H286" s="57">
        <v>4.9756</v>
      </c>
      <c r="I286" s="20">
        <v>1148885.94</v>
      </c>
      <c r="J286" s="97">
        <f t="shared" si="8"/>
        <v>230903.99951764609</v>
      </c>
      <c r="K286" s="93">
        <v>0</v>
      </c>
      <c r="L286" s="19">
        <f t="shared" si="9"/>
        <v>0</v>
      </c>
    </row>
    <row r="287" spans="2:12" s="11" customFormat="1" ht="49.5" x14ac:dyDescent="0.25">
      <c r="B287" s="16">
        <v>279</v>
      </c>
      <c r="C287" s="17" t="s">
        <v>1847</v>
      </c>
      <c r="D287" s="18" t="s">
        <v>1848</v>
      </c>
      <c r="E287" s="18" t="s">
        <v>1849</v>
      </c>
      <c r="F287" s="9" t="s">
        <v>2486</v>
      </c>
      <c r="G287" s="84">
        <v>45656</v>
      </c>
      <c r="H287" s="57">
        <v>4.9756</v>
      </c>
      <c r="I287" s="20">
        <v>1522613.2</v>
      </c>
      <c r="J287" s="97">
        <f t="shared" si="8"/>
        <v>306015.99807058444</v>
      </c>
      <c r="K287" s="93">
        <v>0</v>
      </c>
      <c r="L287" s="19">
        <f t="shared" si="9"/>
        <v>0</v>
      </c>
    </row>
    <row r="288" spans="2:12" s="11" customFormat="1" ht="33" x14ac:dyDescent="0.25">
      <c r="B288" s="16">
        <v>280</v>
      </c>
      <c r="C288" s="17" t="s">
        <v>1850</v>
      </c>
      <c r="D288" s="18" t="s">
        <v>1851</v>
      </c>
      <c r="E288" s="18" t="s">
        <v>1843</v>
      </c>
      <c r="F288" s="9" t="s">
        <v>2487</v>
      </c>
      <c r="G288" s="84">
        <v>45642</v>
      </c>
      <c r="H288" s="57">
        <v>4.9756</v>
      </c>
      <c r="I288" s="20">
        <v>1223519.94</v>
      </c>
      <c r="J288" s="97">
        <f t="shared" si="8"/>
        <v>245903.99951764609</v>
      </c>
      <c r="K288" s="93">
        <v>0</v>
      </c>
      <c r="L288" s="19">
        <f t="shared" si="9"/>
        <v>0</v>
      </c>
    </row>
    <row r="289" spans="2:12" s="11" customFormat="1" ht="33" x14ac:dyDescent="0.25">
      <c r="B289" s="16">
        <v>281</v>
      </c>
      <c r="C289" s="17" t="s">
        <v>1852</v>
      </c>
      <c r="D289" s="18" t="s">
        <v>1853</v>
      </c>
      <c r="E289" s="18" t="s">
        <v>1843</v>
      </c>
      <c r="F289" s="9" t="s">
        <v>2488</v>
      </c>
      <c r="G289" s="84">
        <v>45643</v>
      </c>
      <c r="H289" s="57">
        <v>4.9756</v>
      </c>
      <c r="I289" s="20">
        <v>705579.88</v>
      </c>
      <c r="J289" s="97">
        <f t="shared" si="8"/>
        <v>141807.99903529222</v>
      </c>
      <c r="K289" s="93">
        <v>0</v>
      </c>
      <c r="L289" s="19">
        <f t="shared" si="9"/>
        <v>0</v>
      </c>
    </row>
    <row r="290" spans="2:12" s="11" customFormat="1" ht="33" x14ac:dyDescent="0.25">
      <c r="B290" s="16">
        <v>282</v>
      </c>
      <c r="C290" s="17" t="s">
        <v>1854</v>
      </c>
      <c r="D290" s="18" t="s">
        <v>1853</v>
      </c>
      <c r="E290" s="18" t="s">
        <v>1843</v>
      </c>
      <c r="F290" s="9" t="s">
        <v>2489</v>
      </c>
      <c r="G290" s="84">
        <v>45642</v>
      </c>
      <c r="H290" s="57">
        <v>4.9756</v>
      </c>
      <c r="I290" s="20">
        <v>571079.46</v>
      </c>
      <c r="J290" s="97">
        <f t="shared" si="8"/>
        <v>114775.99887450758</v>
      </c>
      <c r="K290" s="93">
        <v>0</v>
      </c>
      <c r="L290" s="19">
        <f t="shared" si="9"/>
        <v>0</v>
      </c>
    </row>
    <row r="291" spans="2:12" s="11" customFormat="1" ht="33" x14ac:dyDescent="0.25">
      <c r="B291" s="16">
        <v>283</v>
      </c>
      <c r="C291" s="17" t="s">
        <v>1855</v>
      </c>
      <c r="D291" s="18" t="s">
        <v>1853</v>
      </c>
      <c r="E291" s="18" t="s">
        <v>1843</v>
      </c>
      <c r="F291" s="9" t="s">
        <v>2490</v>
      </c>
      <c r="G291" s="84">
        <v>45642</v>
      </c>
      <c r="H291" s="57">
        <v>4.9756</v>
      </c>
      <c r="I291" s="20">
        <v>132749</v>
      </c>
      <c r="J291" s="97">
        <f t="shared" si="8"/>
        <v>26679.99839215371</v>
      </c>
      <c r="K291" s="93">
        <v>0</v>
      </c>
      <c r="L291" s="19">
        <f t="shared" si="9"/>
        <v>0</v>
      </c>
    </row>
    <row r="292" spans="2:12" s="11" customFormat="1" ht="49.5" x14ac:dyDescent="0.25">
      <c r="B292" s="16">
        <v>284</v>
      </c>
      <c r="C292" s="17" t="s">
        <v>1856</v>
      </c>
      <c r="D292" s="18" t="s">
        <v>1857</v>
      </c>
      <c r="E292" s="18" t="s">
        <v>1858</v>
      </c>
      <c r="F292" s="9" t="s">
        <v>2491</v>
      </c>
      <c r="G292" s="84">
        <v>45650</v>
      </c>
      <c r="H292" s="57">
        <v>4.9756</v>
      </c>
      <c r="I292" s="20">
        <v>815028.15</v>
      </c>
      <c r="J292" s="97">
        <f t="shared" si="8"/>
        <v>163804.99839215371</v>
      </c>
      <c r="K292" s="93">
        <v>0</v>
      </c>
      <c r="L292" s="19">
        <f t="shared" si="9"/>
        <v>0</v>
      </c>
    </row>
    <row r="293" spans="2:12" s="11" customFormat="1" ht="49.5" x14ac:dyDescent="0.25">
      <c r="B293" s="16">
        <v>285</v>
      </c>
      <c r="C293" s="17" t="s">
        <v>1859</v>
      </c>
      <c r="D293" s="18" t="s">
        <v>1857</v>
      </c>
      <c r="E293" s="18" t="s">
        <v>1858</v>
      </c>
      <c r="F293" s="9" t="s">
        <v>2492</v>
      </c>
      <c r="G293" s="84">
        <v>45649</v>
      </c>
      <c r="H293" s="57">
        <v>4.9756</v>
      </c>
      <c r="I293" s="20">
        <v>487638.65</v>
      </c>
      <c r="J293" s="97">
        <f t="shared" si="8"/>
        <v>98005.999276469171</v>
      </c>
      <c r="K293" s="93">
        <v>0</v>
      </c>
      <c r="L293" s="19">
        <f t="shared" si="9"/>
        <v>0</v>
      </c>
    </row>
    <row r="294" spans="2:12" s="11" customFormat="1" ht="49.5" x14ac:dyDescent="0.25">
      <c r="B294" s="16">
        <v>286</v>
      </c>
      <c r="C294" s="17" t="s">
        <v>1860</v>
      </c>
      <c r="D294" s="18" t="s">
        <v>1857</v>
      </c>
      <c r="E294" s="18" t="s">
        <v>1858</v>
      </c>
      <c r="F294" s="9" t="s">
        <v>2493</v>
      </c>
      <c r="G294" s="84">
        <v>45650</v>
      </c>
      <c r="H294" s="57">
        <v>4.9756</v>
      </c>
      <c r="I294" s="20">
        <v>815028.15</v>
      </c>
      <c r="J294" s="97">
        <f t="shared" si="8"/>
        <v>163804.99839215371</v>
      </c>
      <c r="K294" s="93">
        <v>0</v>
      </c>
      <c r="L294" s="19">
        <f t="shared" si="9"/>
        <v>0</v>
      </c>
    </row>
    <row r="295" spans="2:12" s="11" customFormat="1" ht="49.5" x14ac:dyDescent="0.25">
      <c r="B295" s="16">
        <v>287</v>
      </c>
      <c r="C295" s="17" t="s">
        <v>1861</v>
      </c>
      <c r="D295" s="18" t="s">
        <v>1862</v>
      </c>
      <c r="E295" s="18" t="s">
        <v>1201</v>
      </c>
      <c r="F295" s="9" t="s">
        <v>2494</v>
      </c>
      <c r="G295" s="84">
        <v>45649</v>
      </c>
      <c r="H295" s="57">
        <v>4.9756</v>
      </c>
      <c r="I295" s="20">
        <v>1483012.4</v>
      </c>
      <c r="J295" s="97">
        <f t="shared" si="8"/>
        <v>298056.99815097672</v>
      </c>
      <c r="K295" s="93">
        <v>0</v>
      </c>
      <c r="L295" s="19">
        <f t="shared" si="9"/>
        <v>0</v>
      </c>
    </row>
    <row r="296" spans="2:12" s="11" customFormat="1" ht="49.5" x14ac:dyDescent="0.25">
      <c r="B296" s="16">
        <v>288</v>
      </c>
      <c r="C296" s="17" t="s">
        <v>1863</v>
      </c>
      <c r="D296" s="18" t="s">
        <v>1864</v>
      </c>
      <c r="E296" s="18" t="s">
        <v>1865</v>
      </c>
      <c r="F296" s="9" t="s">
        <v>2495</v>
      </c>
      <c r="G296" s="84">
        <v>45650</v>
      </c>
      <c r="H296" s="57">
        <v>4.9756</v>
      </c>
      <c r="I296" s="20">
        <v>1483012.4</v>
      </c>
      <c r="J296" s="97">
        <f t="shared" si="8"/>
        <v>298056.99815097672</v>
      </c>
      <c r="K296" s="93">
        <v>0</v>
      </c>
      <c r="L296" s="19">
        <f t="shared" si="9"/>
        <v>0</v>
      </c>
    </row>
    <row r="297" spans="2:12" s="11" customFormat="1" ht="49.5" x14ac:dyDescent="0.25">
      <c r="B297" s="16">
        <v>289</v>
      </c>
      <c r="C297" s="17" t="s">
        <v>1866</v>
      </c>
      <c r="D297" s="18" t="s">
        <v>1867</v>
      </c>
      <c r="E297" s="18" t="s">
        <v>1868</v>
      </c>
      <c r="F297" s="9" t="s">
        <v>2496</v>
      </c>
      <c r="G297" s="84">
        <v>45646</v>
      </c>
      <c r="H297" s="57">
        <v>4.9756</v>
      </c>
      <c r="I297" s="20">
        <v>3185105.46</v>
      </c>
      <c r="J297" s="97">
        <f t="shared" si="8"/>
        <v>640144.99959803838</v>
      </c>
      <c r="K297" s="93">
        <v>0</v>
      </c>
      <c r="L297" s="19">
        <f t="shared" si="9"/>
        <v>0</v>
      </c>
    </row>
    <row r="298" spans="2:12" s="11" customFormat="1" ht="49.5" x14ac:dyDescent="0.25">
      <c r="B298" s="16">
        <v>290</v>
      </c>
      <c r="C298" s="17" t="s">
        <v>1869</v>
      </c>
      <c r="D298" s="18" t="s">
        <v>1870</v>
      </c>
      <c r="E298" s="18" t="s">
        <v>1871</v>
      </c>
      <c r="F298" s="9" t="s">
        <v>2497</v>
      </c>
      <c r="G298" s="84">
        <v>45649</v>
      </c>
      <c r="H298" s="57">
        <v>4.9756</v>
      </c>
      <c r="I298" s="20">
        <v>1148885.94</v>
      </c>
      <c r="J298" s="97">
        <f t="shared" si="8"/>
        <v>230903.99951764609</v>
      </c>
      <c r="K298" s="93">
        <v>0</v>
      </c>
      <c r="L298" s="19">
        <f t="shared" si="9"/>
        <v>0</v>
      </c>
    </row>
    <row r="299" spans="2:12" s="11" customFormat="1" ht="49.5" x14ac:dyDescent="0.25">
      <c r="B299" s="16">
        <v>291</v>
      </c>
      <c r="C299" s="17" t="s">
        <v>1872</v>
      </c>
      <c r="D299" s="18" t="s">
        <v>1873</v>
      </c>
      <c r="E299" s="18" t="s">
        <v>1212</v>
      </c>
      <c r="F299" s="9" t="s">
        <v>2498</v>
      </c>
      <c r="G299" s="84">
        <v>45646</v>
      </c>
      <c r="H299" s="57">
        <v>4.9756</v>
      </c>
      <c r="I299" s="20">
        <v>1148885.94</v>
      </c>
      <c r="J299" s="97">
        <f t="shared" si="8"/>
        <v>230903.99951764609</v>
      </c>
      <c r="K299" s="93">
        <v>0</v>
      </c>
      <c r="L299" s="19">
        <f t="shared" si="9"/>
        <v>0</v>
      </c>
    </row>
    <row r="300" spans="2:12" s="11" customFormat="1" ht="49.5" x14ac:dyDescent="0.25">
      <c r="B300" s="16">
        <v>292</v>
      </c>
      <c r="C300" s="17" t="s">
        <v>1874</v>
      </c>
      <c r="D300" s="18" t="s">
        <v>1873</v>
      </c>
      <c r="E300" s="18" t="s">
        <v>1212</v>
      </c>
      <c r="F300" s="9" t="s">
        <v>2499</v>
      </c>
      <c r="G300" s="84">
        <v>45646</v>
      </c>
      <c r="H300" s="57">
        <v>4.9756</v>
      </c>
      <c r="I300" s="20">
        <v>1148885.94</v>
      </c>
      <c r="J300" s="97">
        <f t="shared" si="8"/>
        <v>230903.99951764609</v>
      </c>
      <c r="K300" s="93">
        <v>0</v>
      </c>
      <c r="L300" s="19">
        <f t="shared" si="9"/>
        <v>0</v>
      </c>
    </row>
    <row r="301" spans="2:12" s="11" customFormat="1" ht="49.5" x14ac:dyDescent="0.25">
      <c r="B301" s="16">
        <v>293</v>
      </c>
      <c r="C301" s="17" t="s">
        <v>1875</v>
      </c>
      <c r="D301" s="18" t="s">
        <v>1876</v>
      </c>
      <c r="E301" s="18" t="s">
        <v>1877</v>
      </c>
      <c r="F301" s="9" t="s">
        <v>2500</v>
      </c>
      <c r="G301" s="84">
        <v>45646</v>
      </c>
      <c r="H301" s="57">
        <v>4.9756</v>
      </c>
      <c r="I301" s="20">
        <v>605908.66</v>
      </c>
      <c r="J301" s="97">
        <f t="shared" si="8"/>
        <v>121775.9988745076</v>
      </c>
      <c r="K301" s="93">
        <v>0</v>
      </c>
      <c r="L301" s="19">
        <f t="shared" si="9"/>
        <v>0</v>
      </c>
    </row>
    <row r="302" spans="2:12" s="11" customFormat="1" ht="148.5" x14ac:dyDescent="0.25">
      <c r="B302" s="16">
        <v>294</v>
      </c>
      <c r="C302" s="17" t="s">
        <v>1878</v>
      </c>
      <c r="D302" s="18" t="s">
        <v>1879</v>
      </c>
      <c r="E302" s="18" t="s">
        <v>1880</v>
      </c>
      <c r="F302" s="9" t="s">
        <v>2501</v>
      </c>
      <c r="G302" s="84">
        <v>45649</v>
      </c>
      <c r="H302" s="57">
        <v>4.9756</v>
      </c>
      <c r="I302" s="20">
        <v>1214792.74</v>
      </c>
      <c r="J302" s="97">
        <f t="shared" si="8"/>
        <v>244150</v>
      </c>
      <c r="K302" s="93">
        <v>0</v>
      </c>
      <c r="L302" s="19">
        <f t="shared" si="9"/>
        <v>0</v>
      </c>
    </row>
    <row r="303" spans="2:12" s="11" customFormat="1" ht="49.5" x14ac:dyDescent="0.25">
      <c r="B303" s="16">
        <v>295</v>
      </c>
      <c r="C303" s="17" t="s">
        <v>1881</v>
      </c>
      <c r="D303" s="18" t="s">
        <v>1882</v>
      </c>
      <c r="E303" s="18" t="s">
        <v>1883</v>
      </c>
      <c r="F303" s="9" t="s">
        <v>2502</v>
      </c>
      <c r="G303" s="84">
        <v>45649</v>
      </c>
      <c r="H303" s="57">
        <v>4.9756</v>
      </c>
      <c r="I303" s="20">
        <v>1032616.12</v>
      </c>
      <c r="J303" s="97">
        <f t="shared" si="8"/>
        <v>207535.99967843073</v>
      </c>
      <c r="K303" s="93">
        <v>0</v>
      </c>
      <c r="L303" s="19">
        <f t="shared" si="9"/>
        <v>0</v>
      </c>
    </row>
    <row r="304" spans="2:12" s="11" customFormat="1" x14ac:dyDescent="0.25">
      <c r="B304" s="16">
        <v>296</v>
      </c>
      <c r="C304" s="17" t="s">
        <v>1884</v>
      </c>
      <c r="D304" s="18" t="s">
        <v>1885</v>
      </c>
      <c r="E304" s="18" t="s">
        <v>1886</v>
      </c>
      <c r="F304" s="9" t="s">
        <v>2503</v>
      </c>
      <c r="G304" s="84">
        <v>45645</v>
      </c>
      <c r="H304" s="57">
        <v>4.9756</v>
      </c>
      <c r="I304" s="20">
        <v>864958.3</v>
      </c>
      <c r="J304" s="97">
        <f t="shared" si="8"/>
        <v>173839.99919607685</v>
      </c>
      <c r="K304" s="93">
        <v>0</v>
      </c>
      <c r="L304" s="19">
        <f t="shared" si="9"/>
        <v>0</v>
      </c>
    </row>
    <row r="305" spans="2:12" s="11" customFormat="1" ht="82.5" x14ac:dyDescent="0.25">
      <c r="B305" s="16">
        <v>297</v>
      </c>
      <c r="C305" s="17" t="s">
        <v>1887</v>
      </c>
      <c r="D305" s="18" t="s">
        <v>1888</v>
      </c>
      <c r="E305" s="18" t="s">
        <v>1889</v>
      </c>
      <c r="F305" s="9" t="s">
        <v>2504</v>
      </c>
      <c r="G305" s="84">
        <v>45645</v>
      </c>
      <c r="H305" s="57">
        <v>4.9756</v>
      </c>
      <c r="I305" s="20">
        <v>1566617.41</v>
      </c>
      <c r="J305" s="97">
        <f t="shared" si="8"/>
        <v>314859.99879411526</v>
      </c>
      <c r="K305" s="93">
        <v>0</v>
      </c>
      <c r="L305" s="19">
        <f t="shared" si="9"/>
        <v>0</v>
      </c>
    </row>
    <row r="306" spans="2:12" s="11" customFormat="1" ht="99" x14ac:dyDescent="0.25">
      <c r="B306" s="16">
        <v>298</v>
      </c>
      <c r="C306" s="17" t="s">
        <v>1890</v>
      </c>
      <c r="D306" s="18" t="s">
        <v>1888</v>
      </c>
      <c r="E306" s="18" t="s">
        <v>1889</v>
      </c>
      <c r="F306" s="9" t="s">
        <v>2505</v>
      </c>
      <c r="G306" s="84">
        <v>45649</v>
      </c>
      <c r="H306" s="57">
        <v>4.9756</v>
      </c>
      <c r="I306" s="20">
        <v>430140.62</v>
      </c>
      <c r="J306" s="97">
        <f t="shared" si="8"/>
        <v>86450</v>
      </c>
      <c r="K306" s="93">
        <v>0</v>
      </c>
      <c r="L306" s="19">
        <f t="shared" si="9"/>
        <v>0</v>
      </c>
    </row>
    <row r="307" spans="2:12" s="11" customFormat="1" ht="99" x14ac:dyDescent="0.25">
      <c r="B307" s="16">
        <v>299</v>
      </c>
      <c r="C307" s="17" t="s">
        <v>1891</v>
      </c>
      <c r="D307" s="18" t="s">
        <v>1892</v>
      </c>
      <c r="E307" s="18" t="s">
        <v>1210</v>
      </c>
      <c r="F307" s="9" t="s">
        <v>2506</v>
      </c>
      <c r="G307" s="84">
        <v>45653</v>
      </c>
      <c r="H307" s="57">
        <v>4.9756</v>
      </c>
      <c r="I307" s="20">
        <v>1050448.67</v>
      </c>
      <c r="J307" s="97">
        <f t="shared" si="8"/>
        <v>211119.99959803841</v>
      </c>
      <c r="K307" s="93">
        <v>0</v>
      </c>
      <c r="L307" s="19">
        <f t="shared" si="9"/>
        <v>0</v>
      </c>
    </row>
    <row r="308" spans="2:12" s="11" customFormat="1" ht="33" x14ac:dyDescent="0.25">
      <c r="B308" s="16">
        <v>300</v>
      </c>
      <c r="C308" s="17" t="s">
        <v>1893</v>
      </c>
      <c r="D308" s="18" t="s">
        <v>1894</v>
      </c>
      <c r="E308" s="18" t="s">
        <v>1895</v>
      </c>
      <c r="F308" s="9" t="s">
        <v>2507</v>
      </c>
      <c r="G308" s="84">
        <v>45649</v>
      </c>
      <c r="H308" s="57">
        <v>4.9756</v>
      </c>
      <c r="I308" s="20">
        <v>807873.24</v>
      </c>
      <c r="J308" s="97">
        <f t="shared" si="8"/>
        <v>162366.9989548999</v>
      </c>
      <c r="K308" s="93">
        <v>0</v>
      </c>
      <c r="L308" s="19">
        <f t="shared" si="9"/>
        <v>0</v>
      </c>
    </row>
    <row r="309" spans="2:12" s="11" customFormat="1" ht="33" x14ac:dyDescent="0.25">
      <c r="B309" s="16">
        <v>301</v>
      </c>
      <c r="C309" s="17" t="s">
        <v>1896</v>
      </c>
      <c r="D309" s="18" t="s">
        <v>1897</v>
      </c>
      <c r="E309" s="18" t="s">
        <v>1898</v>
      </c>
      <c r="F309" s="9" t="s">
        <v>2508</v>
      </c>
      <c r="G309" s="84">
        <v>45644</v>
      </c>
      <c r="H309" s="57">
        <v>4.9756</v>
      </c>
      <c r="I309" s="20">
        <v>1223519.94</v>
      </c>
      <c r="J309" s="97">
        <f t="shared" si="8"/>
        <v>245903.99951764609</v>
      </c>
      <c r="K309" s="93">
        <v>0</v>
      </c>
      <c r="L309" s="19">
        <f t="shared" si="9"/>
        <v>0</v>
      </c>
    </row>
    <row r="310" spans="2:12" s="11" customFormat="1" ht="49.5" x14ac:dyDescent="0.25">
      <c r="B310" s="16">
        <v>302</v>
      </c>
      <c r="C310" s="17" t="s">
        <v>1899</v>
      </c>
      <c r="D310" s="18" t="s">
        <v>1900</v>
      </c>
      <c r="E310" s="18" t="s">
        <v>1901</v>
      </c>
      <c r="F310" s="9" t="s">
        <v>2509</v>
      </c>
      <c r="G310" s="84">
        <v>45642</v>
      </c>
      <c r="H310" s="57">
        <v>4.9756</v>
      </c>
      <c r="I310" s="20">
        <v>1223519.94</v>
      </c>
      <c r="J310" s="97">
        <f t="shared" si="8"/>
        <v>245903.99951764609</v>
      </c>
      <c r="K310" s="93">
        <v>0</v>
      </c>
      <c r="L310" s="19">
        <f t="shared" si="9"/>
        <v>0</v>
      </c>
    </row>
    <row r="311" spans="2:12" s="11" customFormat="1" ht="33" x14ac:dyDescent="0.25">
      <c r="B311" s="16">
        <v>303</v>
      </c>
      <c r="C311" s="17" t="s">
        <v>1902</v>
      </c>
      <c r="D311" s="18" t="s">
        <v>1903</v>
      </c>
      <c r="E311" s="18" t="s">
        <v>1901</v>
      </c>
      <c r="F311" s="9" t="s">
        <v>2510</v>
      </c>
      <c r="G311" s="84">
        <v>45644</v>
      </c>
      <c r="H311" s="57">
        <v>4.9756</v>
      </c>
      <c r="I311" s="20">
        <v>1223519.94</v>
      </c>
      <c r="J311" s="97">
        <f t="shared" si="8"/>
        <v>245903.99951764609</v>
      </c>
      <c r="K311" s="93">
        <v>0</v>
      </c>
      <c r="L311" s="19">
        <f t="shared" si="9"/>
        <v>0</v>
      </c>
    </row>
    <row r="312" spans="2:12" s="11" customFormat="1" ht="33" x14ac:dyDescent="0.25">
      <c r="B312" s="16">
        <v>304</v>
      </c>
      <c r="C312" s="17" t="s">
        <v>1904</v>
      </c>
      <c r="D312" s="18" t="s">
        <v>1905</v>
      </c>
      <c r="E312" s="18" t="s">
        <v>1906</v>
      </c>
      <c r="F312" s="9" t="s">
        <v>2511</v>
      </c>
      <c r="G312" s="84">
        <v>45646</v>
      </c>
      <c r="H312" s="57">
        <v>4.9756</v>
      </c>
      <c r="I312" s="20">
        <v>1148885.94</v>
      </c>
      <c r="J312" s="97">
        <f t="shared" si="8"/>
        <v>230903.99951764609</v>
      </c>
      <c r="K312" s="93">
        <v>0</v>
      </c>
      <c r="L312" s="19">
        <f t="shared" si="9"/>
        <v>0</v>
      </c>
    </row>
    <row r="313" spans="2:12" s="11" customFormat="1" ht="82.5" x14ac:dyDescent="0.25">
      <c r="B313" s="16">
        <v>305</v>
      </c>
      <c r="C313" s="17" t="s">
        <v>1907</v>
      </c>
      <c r="D313" s="18" t="s">
        <v>1908</v>
      </c>
      <c r="E313" s="18" t="s">
        <v>1906</v>
      </c>
      <c r="F313" s="9" t="s">
        <v>2512</v>
      </c>
      <c r="G313" s="84">
        <v>45645</v>
      </c>
      <c r="H313" s="57">
        <v>4.9756</v>
      </c>
      <c r="I313" s="20">
        <v>787836.5</v>
      </c>
      <c r="J313" s="97">
        <f t="shared" si="8"/>
        <v>158339.99919607685</v>
      </c>
      <c r="K313" s="93">
        <v>0</v>
      </c>
      <c r="L313" s="19">
        <f t="shared" si="9"/>
        <v>0</v>
      </c>
    </row>
    <row r="314" spans="2:12" s="11" customFormat="1" ht="82.5" x14ac:dyDescent="0.25">
      <c r="B314" s="16">
        <v>306</v>
      </c>
      <c r="C314" s="17" t="s">
        <v>1909</v>
      </c>
      <c r="D314" s="18" t="s">
        <v>1910</v>
      </c>
      <c r="E314" s="18" t="s">
        <v>1911</v>
      </c>
      <c r="F314" s="9" t="s">
        <v>2513</v>
      </c>
      <c r="G314" s="84">
        <v>45645</v>
      </c>
      <c r="H314" s="57">
        <v>4.9756</v>
      </c>
      <c r="I314" s="20">
        <v>100417.55</v>
      </c>
      <c r="J314" s="97">
        <f t="shared" si="8"/>
        <v>20181.998150976768</v>
      </c>
      <c r="K314" s="93">
        <v>0</v>
      </c>
      <c r="L314" s="19">
        <f t="shared" si="9"/>
        <v>0</v>
      </c>
    </row>
    <row r="315" spans="2:12" s="11" customFormat="1" ht="82.5" x14ac:dyDescent="0.25">
      <c r="B315" s="16">
        <v>307</v>
      </c>
      <c r="C315" s="17" t="s">
        <v>1912</v>
      </c>
      <c r="D315" s="18" t="s">
        <v>1910</v>
      </c>
      <c r="E315" s="18" t="s">
        <v>1913</v>
      </c>
      <c r="F315" s="9" t="s">
        <v>2514</v>
      </c>
      <c r="G315" s="84">
        <v>45645</v>
      </c>
      <c r="H315" s="57">
        <v>4.9756</v>
      </c>
      <c r="I315" s="20">
        <v>153974.91</v>
      </c>
      <c r="J315" s="97">
        <f t="shared" si="8"/>
        <v>30945.998472546024</v>
      </c>
      <c r="K315" s="93">
        <v>0</v>
      </c>
      <c r="L315" s="19">
        <f t="shared" si="9"/>
        <v>0</v>
      </c>
    </row>
    <row r="316" spans="2:12" s="11" customFormat="1" ht="82.5" x14ac:dyDescent="0.25">
      <c r="B316" s="16">
        <v>308</v>
      </c>
      <c r="C316" s="17" t="s">
        <v>1914</v>
      </c>
      <c r="D316" s="18" t="s">
        <v>1915</v>
      </c>
      <c r="E316" s="18" t="s">
        <v>1916</v>
      </c>
      <c r="F316" s="9" t="s">
        <v>2515</v>
      </c>
      <c r="G316" s="84">
        <v>45646</v>
      </c>
      <c r="H316" s="57">
        <v>4.9756</v>
      </c>
      <c r="I316" s="20">
        <v>79236.429999999993</v>
      </c>
      <c r="J316" s="97">
        <f t="shared" si="8"/>
        <v>15924.999999999998</v>
      </c>
      <c r="K316" s="93">
        <v>0</v>
      </c>
      <c r="L316" s="19">
        <f t="shared" si="9"/>
        <v>0</v>
      </c>
    </row>
    <row r="317" spans="2:12" s="11" customFormat="1" ht="99" x14ac:dyDescent="0.25">
      <c r="B317" s="16">
        <v>309</v>
      </c>
      <c r="C317" s="17" t="s">
        <v>1917</v>
      </c>
      <c r="D317" s="18" t="s">
        <v>1915</v>
      </c>
      <c r="E317" s="18" t="s">
        <v>1918</v>
      </c>
      <c r="F317" s="9" t="s">
        <v>2516</v>
      </c>
      <c r="G317" s="84">
        <v>45646</v>
      </c>
      <c r="H317" s="57">
        <v>4.9756</v>
      </c>
      <c r="I317" s="20">
        <v>133569.98000000001</v>
      </c>
      <c r="J317" s="97">
        <f t="shared" si="8"/>
        <v>26844.99959803843</v>
      </c>
      <c r="K317" s="93">
        <v>0</v>
      </c>
      <c r="L317" s="19">
        <f t="shared" si="9"/>
        <v>0</v>
      </c>
    </row>
    <row r="318" spans="2:12" s="11" customFormat="1" ht="82.5" x14ac:dyDescent="0.25">
      <c r="B318" s="16">
        <v>310</v>
      </c>
      <c r="C318" s="17" t="s">
        <v>1919</v>
      </c>
      <c r="D318" s="18" t="s">
        <v>1920</v>
      </c>
      <c r="E318" s="18" t="s">
        <v>1921</v>
      </c>
      <c r="F318" s="9" t="s">
        <v>2517</v>
      </c>
      <c r="G318" s="84">
        <v>45646</v>
      </c>
      <c r="H318" s="57">
        <v>4.9756</v>
      </c>
      <c r="I318" s="20">
        <v>249795.02</v>
      </c>
      <c r="J318" s="97">
        <f t="shared" si="8"/>
        <v>50203.999517646109</v>
      </c>
      <c r="K318" s="93">
        <v>0</v>
      </c>
      <c r="L318" s="19">
        <f t="shared" si="9"/>
        <v>0</v>
      </c>
    </row>
    <row r="319" spans="2:12" s="11" customFormat="1" ht="82.5" x14ac:dyDescent="0.25">
      <c r="B319" s="16">
        <v>311</v>
      </c>
      <c r="C319" s="17" t="s">
        <v>1922</v>
      </c>
      <c r="D319" s="18" t="s">
        <v>1915</v>
      </c>
      <c r="E319" s="18" t="s">
        <v>1918</v>
      </c>
      <c r="F319" s="9" t="s">
        <v>2518</v>
      </c>
      <c r="G319" s="84">
        <v>45646</v>
      </c>
      <c r="H319" s="57">
        <v>4.9756</v>
      </c>
      <c r="I319" s="20">
        <v>192431.33</v>
      </c>
      <c r="J319" s="97">
        <f t="shared" si="8"/>
        <v>38675</v>
      </c>
      <c r="K319" s="93">
        <v>0</v>
      </c>
      <c r="L319" s="19">
        <f t="shared" si="9"/>
        <v>0</v>
      </c>
    </row>
    <row r="320" spans="2:12" s="11" customFormat="1" ht="82.5" x14ac:dyDescent="0.25">
      <c r="B320" s="16">
        <v>312</v>
      </c>
      <c r="C320" s="17" t="s">
        <v>1923</v>
      </c>
      <c r="D320" s="18" t="s">
        <v>1920</v>
      </c>
      <c r="E320" s="18" t="s">
        <v>1921</v>
      </c>
      <c r="F320" s="9" t="s">
        <v>2519</v>
      </c>
      <c r="G320" s="84">
        <v>45649</v>
      </c>
      <c r="H320" s="57">
        <v>4.9756</v>
      </c>
      <c r="I320" s="20">
        <v>351227.6</v>
      </c>
      <c r="J320" s="97">
        <f t="shared" si="8"/>
        <v>70589.999196076853</v>
      </c>
      <c r="K320" s="93">
        <v>0</v>
      </c>
      <c r="L320" s="19">
        <f t="shared" si="9"/>
        <v>0</v>
      </c>
    </row>
    <row r="321" spans="2:12" s="11" customFormat="1" ht="82.5" x14ac:dyDescent="0.25">
      <c r="B321" s="16">
        <v>313</v>
      </c>
      <c r="C321" s="17" t="s">
        <v>1924</v>
      </c>
      <c r="D321" s="18" t="s">
        <v>1925</v>
      </c>
      <c r="E321" s="18" t="s">
        <v>1926</v>
      </c>
      <c r="F321" s="9" t="s">
        <v>2520</v>
      </c>
      <c r="G321" s="84">
        <v>45645</v>
      </c>
      <c r="H321" s="57">
        <v>4.9756</v>
      </c>
      <c r="I321" s="20">
        <v>602520.28</v>
      </c>
      <c r="J321" s="97">
        <f t="shared" si="8"/>
        <v>121094.99959803843</v>
      </c>
      <c r="K321" s="93">
        <v>0</v>
      </c>
      <c r="L321" s="19">
        <f t="shared" si="9"/>
        <v>0</v>
      </c>
    </row>
    <row r="322" spans="2:12" s="11" customFormat="1" ht="49.5" x14ac:dyDescent="0.25">
      <c r="B322" s="16">
        <v>314</v>
      </c>
      <c r="C322" s="17" t="s">
        <v>1927</v>
      </c>
      <c r="D322" s="18" t="s">
        <v>1928</v>
      </c>
      <c r="E322" s="18" t="s">
        <v>1929</v>
      </c>
      <c r="F322" s="9" t="s">
        <v>2521</v>
      </c>
      <c r="G322" s="84">
        <v>45646</v>
      </c>
      <c r="H322" s="57">
        <v>4.9756</v>
      </c>
      <c r="I322" s="20">
        <v>1018007.76</v>
      </c>
      <c r="J322" s="97">
        <f t="shared" si="8"/>
        <v>204600</v>
      </c>
      <c r="K322" s="93">
        <v>0</v>
      </c>
      <c r="L322" s="19">
        <f t="shared" si="9"/>
        <v>0</v>
      </c>
    </row>
    <row r="323" spans="2:12" s="11" customFormat="1" ht="49.5" x14ac:dyDescent="0.25">
      <c r="B323" s="16">
        <v>315</v>
      </c>
      <c r="C323" s="17" t="s">
        <v>1930</v>
      </c>
      <c r="D323" s="18" t="s">
        <v>1931</v>
      </c>
      <c r="E323" s="18" t="s">
        <v>1929</v>
      </c>
      <c r="F323" s="9" t="s">
        <v>2522</v>
      </c>
      <c r="G323" s="84">
        <v>45646</v>
      </c>
      <c r="H323" s="57">
        <v>4.9756</v>
      </c>
      <c r="I323" s="20">
        <v>1023978.48</v>
      </c>
      <c r="J323" s="97">
        <f t="shared" si="8"/>
        <v>205800</v>
      </c>
      <c r="K323" s="93">
        <v>0</v>
      </c>
      <c r="L323" s="19">
        <f t="shared" si="9"/>
        <v>0</v>
      </c>
    </row>
    <row r="324" spans="2:12" s="11" customFormat="1" ht="49.5" x14ac:dyDescent="0.25">
      <c r="B324" s="16">
        <v>316</v>
      </c>
      <c r="C324" s="17" t="s">
        <v>1932</v>
      </c>
      <c r="D324" s="18" t="s">
        <v>1933</v>
      </c>
      <c r="E324" s="18" t="s">
        <v>1929</v>
      </c>
      <c r="F324" s="9" t="s">
        <v>2523</v>
      </c>
      <c r="G324" s="84">
        <v>45646</v>
      </c>
      <c r="H324" s="57">
        <v>4.9756</v>
      </c>
      <c r="I324" s="20">
        <v>1015022.4</v>
      </c>
      <c r="J324" s="97">
        <f t="shared" si="8"/>
        <v>204000</v>
      </c>
      <c r="K324" s="93">
        <v>0</v>
      </c>
      <c r="L324" s="19">
        <f t="shared" si="9"/>
        <v>0</v>
      </c>
    </row>
    <row r="325" spans="2:12" s="11" customFormat="1" ht="33" x14ac:dyDescent="0.25">
      <c r="B325" s="16">
        <v>317</v>
      </c>
      <c r="C325" s="17" t="s">
        <v>1934</v>
      </c>
      <c r="D325" s="18" t="s">
        <v>1935</v>
      </c>
      <c r="E325" s="18" t="s">
        <v>1936</v>
      </c>
      <c r="F325" s="9" t="s">
        <v>2524</v>
      </c>
      <c r="G325" s="84">
        <v>45650</v>
      </c>
      <c r="H325" s="57">
        <v>4.9756</v>
      </c>
      <c r="I325" s="20">
        <v>1223519.94</v>
      </c>
      <c r="J325" s="97">
        <f t="shared" si="8"/>
        <v>245903.99951764609</v>
      </c>
      <c r="K325" s="93">
        <v>0</v>
      </c>
      <c r="L325" s="19">
        <f t="shared" si="9"/>
        <v>0</v>
      </c>
    </row>
    <row r="326" spans="2:12" s="11" customFormat="1" ht="49.5" x14ac:dyDescent="0.25">
      <c r="B326" s="16">
        <v>318</v>
      </c>
      <c r="C326" s="17" t="s">
        <v>1937</v>
      </c>
      <c r="D326" s="18" t="s">
        <v>1938</v>
      </c>
      <c r="E326" s="18" t="s">
        <v>1939</v>
      </c>
      <c r="F326" s="9" t="s">
        <v>2525</v>
      </c>
      <c r="G326" s="84">
        <v>45650</v>
      </c>
      <c r="H326" s="57">
        <v>4.9756</v>
      </c>
      <c r="I326" s="20">
        <v>1504765.73</v>
      </c>
      <c r="J326" s="97">
        <f t="shared" si="8"/>
        <v>302428.99951764609</v>
      </c>
      <c r="K326" s="93">
        <v>0</v>
      </c>
      <c r="L326" s="19">
        <f t="shared" si="9"/>
        <v>0</v>
      </c>
    </row>
    <row r="327" spans="2:12" s="11" customFormat="1" ht="49.5" x14ac:dyDescent="0.25">
      <c r="B327" s="16">
        <v>319</v>
      </c>
      <c r="C327" s="17" t="s">
        <v>1940</v>
      </c>
      <c r="D327" s="18" t="s">
        <v>1941</v>
      </c>
      <c r="E327" s="18" t="s">
        <v>1942</v>
      </c>
      <c r="F327" s="9" t="s">
        <v>2526</v>
      </c>
      <c r="G327" s="84">
        <v>45645</v>
      </c>
      <c r="H327" s="57">
        <v>4.9756</v>
      </c>
      <c r="I327" s="20">
        <v>1223519.94</v>
      </c>
      <c r="J327" s="97">
        <f t="shared" si="8"/>
        <v>245903.99951764609</v>
      </c>
      <c r="K327" s="93">
        <v>0</v>
      </c>
      <c r="L327" s="19">
        <f t="shared" si="9"/>
        <v>0</v>
      </c>
    </row>
    <row r="328" spans="2:12" s="11" customFormat="1" ht="33" x14ac:dyDescent="0.25">
      <c r="B328" s="16">
        <v>320</v>
      </c>
      <c r="C328" s="17" t="s">
        <v>1943</v>
      </c>
      <c r="D328" s="18" t="s">
        <v>1944</v>
      </c>
      <c r="E328" s="18" t="s">
        <v>1221</v>
      </c>
      <c r="F328" s="9" t="s">
        <v>2527</v>
      </c>
      <c r="G328" s="84">
        <v>45645</v>
      </c>
      <c r="H328" s="57">
        <v>4.9756</v>
      </c>
      <c r="I328" s="20">
        <v>1148885.94</v>
      </c>
      <c r="J328" s="97">
        <f t="shared" si="8"/>
        <v>230903.99951764609</v>
      </c>
      <c r="K328" s="93">
        <v>0</v>
      </c>
      <c r="L328" s="19">
        <f t="shared" si="9"/>
        <v>0</v>
      </c>
    </row>
    <row r="329" spans="2:12" s="11" customFormat="1" ht="33" x14ac:dyDescent="0.25">
      <c r="B329" s="16">
        <v>321</v>
      </c>
      <c r="C329" s="17" t="s">
        <v>1945</v>
      </c>
      <c r="D329" s="18" t="s">
        <v>1941</v>
      </c>
      <c r="E329" s="18" t="s">
        <v>1942</v>
      </c>
      <c r="F329" s="9" t="s">
        <v>2528</v>
      </c>
      <c r="G329" s="84">
        <v>45646</v>
      </c>
      <c r="H329" s="57">
        <v>4.9756</v>
      </c>
      <c r="I329" s="20">
        <v>1223519.94</v>
      </c>
      <c r="J329" s="97">
        <f t="shared" si="8"/>
        <v>245903.99951764609</v>
      </c>
      <c r="K329" s="93">
        <v>0</v>
      </c>
      <c r="L329" s="19">
        <f t="shared" si="9"/>
        <v>0</v>
      </c>
    </row>
    <row r="330" spans="2:12" s="11" customFormat="1" ht="33" x14ac:dyDescent="0.25">
      <c r="B330" s="16">
        <v>322</v>
      </c>
      <c r="C330" s="17" t="s">
        <v>1946</v>
      </c>
      <c r="D330" s="18" t="s">
        <v>1947</v>
      </c>
      <c r="E330" s="18" t="s">
        <v>1948</v>
      </c>
      <c r="F330" s="9" t="s">
        <v>2529</v>
      </c>
      <c r="G330" s="84">
        <v>45646</v>
      </c>
      <c r="H330" s="57">
        <v>4.9756</v>
      </c>
      <c r="I330" s="20">
        <v>1223519.94</v>
      </c>
      <c r="J330" s="97">
        <f t="shared" si="8"/>
        <v>245903.99951764609</v>
      </c>
      <c r="K330" s="93">
        <v>0</v>
      </c>
      <c r="L330" s="19">
        <f t="shared" si="9"/>
        <v>0</v>
      </c>
    </row>
    <row r="331" spans="2:12" s="11" customFormat="1" ht="49.5" x14ac:dyDescent="0.25">
      <c r="B331" s="16">
        <v>323</v>
      </c>
      <c r="C331" s="17" t="s">
        <v>1949</v>
      </c>
      <c r="D331" s="18" t="s">
        <v>1950</v>
      </c>
      <c r="E331" s="18" t="s">
        <v>1948</v>
      </c>
      <c r="F331" s="9" t="s">
        <v>2530</v>
      </c>
      <c r="G331" s="84">
        <v>45643</v>
      </c>
      <c r="H331" s="57">
        <v>4.9756</v>
      </c>
      <c r="I331" s="20">
        <v>1223519.94</v>
      </c>
      <c r="J331" s="97">
        <f t="shared" ref="J331:J394" si="10">I331/H331</f>
        <v>245903.99951764609</v>
      </c>
      <c r="K331" s="93">
        <v>0</v>
      </c>
      <c r="L331" s="19">
        <f t="shared" ref="L331:L394" si="11">K331/H331</f>
        <v>0</v>
      </c>
    </row>
    <row r="332" spans="2:12" s="11" customFormat="1" ht="33" x14ac:dyDescent="0.25">
      <c r="B332" s="16">
        <v>324</v>
      </c>
      <c r="C332" s="17" t="s">
        <v>1951</v>
      </c>
      <c r="D332" s="18" t="s">
        <v>1952</v>
      </c>
      <c r="E332" s="18" t="s">
        <v>1953</v>
      </c>
      <c r="F332" s="9" t="s">
        <v>2531</v>
      </c>
      <c r="G332" s="84">
        <v>45643</v>
      </c>
      <c r="H332" s="57">
        <v>4.9756</v>
      </c>
      <c r="I332" s="20">
        <v>1223519.94</v>
      </c>
      <c r="J332" s="97">
        <f t="shared" si="10"/>
        <v>245903.99951764609</v>
      </c>
      <c r="K332" s="93">
        <v>0</v>
      </c>
      <c r="L332" s="19">
        <f t="shared" si="11"/>
        <v>0</v>
      </c>
    </row>
    <row r="333" spans="2:12" s="11" customFormat="1" ht="49.5" x14ac:dyDescent="0.25">
      <c r="B333" s="16">
        <v>325</v>
      </c>
      <c r="C333" s="17" t="s">
        <v>1954</v>
      </c>
      <c r="D333" s="18" t="s">
        <v>1955</v>
      </c>
      <c r="E333" s="18" t="s">
        <v>1956</v>
      </c>
      <c r="F333" s="9" t="s">
        <v>2532</v>
      </c>
      <c r="G333" s="84">
        <v>45643</v>
      </c>
      <c r="H333" s="57">
        <v>4.9756</v>
      </c>
      <c r="I333" s="20">
        <v>1223519.94</v>
      </c>
      <c r="J333" s="97">
        <f t="shared" si="10"/>
        <v>245903.99951764609</v>
      </c>
      <c r="K333" s="93">
        <v>0</v>
      </c>
      <c r="L333" s="19">
        <f t="shared" si="11"/>
        <v>0</v>
      </c>
    </row>
    <row r="334" spans="2:12" s="11" customFormat="1" ht="33" x14ac:dyDescent="0.25">
      <c r="B334" s="16">
        <v>326</v>
      </c>
      <c r="C334" s="17" t="s">
        <v>1957</v>
      </c>
      <c r="D334" s="18" t="s">
        <v>1958</v>
      </c>
      <c r="E334" s="18" t="s">
        <v>1953</v>
      </c>
      <c r="F334" s="9" t="s">
        <v>2533</v>
      </c>
      <c r="G334" s="84">
        <v>45643</v>
      </c>
      <c r="H334" s="57">
        <v>4.9756</v>
      </c>
      <c r="I334" s="20">
        <v>1223519.94</v>
      </c>
      <c r="J334" s="97">
        <f t="shared" si="10"/>
        <v>245903.99951764609</v>
      </c>
      <c r="K334" s="93">
        <v>0</v>
      </c>
      <c r="L334" s="19">
        <f t="shared" si="11"/>
        <v>0</v>
      </c>
    </row>
    <row r="335" spans="2:12" s="11" customFormat="1" ht="66" x14ac:dyDescent="0.25">
      <c r="B335" s="16">
        <v>327</v>
      </c>
      <c r="C335" s="17" t="s">
        <v>1959</v>
      </c>
      <c r="D335" s="18" t="s">
        <v>1960</v>
      </c>
      <c r="E335" s="18" t="s">
        <v>1961</v>
      </c>
      <c r="F335" s="9" t="s">
        <v>2534</v>
      </c>
      <c r="G335" s="84">
        <v>45646</v>
      </c>
      <c r="H335" s="57">
        <v>4.9756</v>
      </c>
      <c r="I335" s="20">
        <v>316482.98</v>
      </c>
      <c r="J335" s="97">
        <f t="shared" si="10"/>
        <v>63606.99815097676</v>
      </c>
      <c r="K335" s="93">
        <v>0</v>
      </c>
      <c r="L335" s="19">
        <f t="shared" si="11"/>
        <v>0</v>
      </c>
    </row>
    <row r="336" spans="2:12" s="11" customFormat="1" ht="33" x14ac:dyDescent="0.25">
      <c r="B336" s="16">
        <v>328</v>
      </c>
      <c r="C336" s="17" t="s">
        <v>1962</v>
      </c>
      <c r="D336" s="18" t="s">
        <v>1963</v>
      </c>
      <c r="E336" s="18" t="s">
        <v>1964</v>
      </c>
      <c r="F336" s="9" t="s">
        <v>2535</v>
      </c>
      <c r="G336" s="84">
        <v>45645</v>
      </c>
      <c r="H336" s="57">
        <v>4.9756</v>
      </c>
      <c r="I336" s="20">
        <v>1148885.94</v>
      </c>
      <c r="J336" s="97">
        <f t="shared" si="10"/>
        <v>230903.99951764609</v>
      </c>
      <c r="K336" s="93">
        <v>0</v>
      </c>
      <c r="L336" s="19">
        <f t="shared" si="11"/>
        <v>0</v>
      </c>
    </row>
    <row r="337" spans="2:12" s="11" customFormat="1" ht="33" x14ac:dyDescent="0.25">
      <c r="B337" s="16">
        <v>329</v>
      </c>
      <c r="C337" s="17" t="s">
        <v>1965</v>
      </c>
      <c r="D337" s="18" t="s">
        <v>1966</v>
      </c>
      <c r="E337" s="18" t="s">
        <v>1967</v>
      </c>
      <c r="F337" s="9" t="s">
        <v>2536</v>
      </c>
      <c r="G337" s="84">
        <v>45656</v>
      </c>
      <c r="H337" s="57">
        <v>4.9756</v>
      </c>
      <c r="I337" s="20">
        <v>94536.4</v>
      </c>
      <c r="J337" s="97">
        <f t="shared" si="10"/>
        <v>19000</v>
      </c>
      <c r="K337" s="93">
        <v>0</v>
      </c>
      <c r="L337" s="19">
        <f t="shared" si="11"/>
        <v>0</v>
      </c>
    </row>
    <row r="338" spans="2:12" s="11" customFormat="1" ht="99" x14ac:dyDescent="0.25">
      <c r="B338" s="16">
        <v>330</v>
      </c>
      <c r="C338" s="17" t="s">
        <v>1968</v>
      </c>
      <c r="D338" s="18" t="s">
        <v>1969</v>
      </c>
      <c r="E338" s="18" t="s">
        <v>1795</v>
      </c>
      <c r="F338" s="9" t="s">
        <v>2537</v>
      </c>
      <c r="G338" s="84">
        <v>45650</v>
      </c>
      <c r="H338" s="57">
        <v>4.9756</v>
      </c>
      <c r="I338" s="20">
        <v>258358.03</v>
      </c>
      <c r="J338" s="97">
        <f t="shared" si="10"/>
        <v>51925</v>
      </c>
      <c r="K338" s="93">
        <v>0</v>
      </c>
      <c r="L338" s="19">
        <f t="shared" si="11"/>
        <v>0</v>
      </c>
    </row>
    <row r="339" spans="2:12" s="11" customFormat="1" ht="49.5" x14ac:dyDescent="0.25">
      <c r="B339" s="16">
        <v>331</v>
      </c>
      <c r="C339" s="17" t="s">
        <v>1970</v>
      </c>
      <c r="D339" s="18" t="s">
        <v>1971</v>
      </c>
      <c r="E339" s="18" t="s">
        <v>1972</v>
      </c>
      <c r="F339" s="9" t="s">
        <v>2538</v>
      </c>
      <c r="G339" s="84">
        <v>45649</v>
      </c>
      <c r="H339" s="57">
        <v>4.9756</v>
      </c>
      <c r="I339" s="20">
        <v>600475.31000000006</v>
      </c>
      <c r="J339" s="97">
        <f t="shared" si="10"/>
        <v>120683.9999196077</v>
      </c>
      <c r="K339" s="93">
        <v>0</v>
      </c>
      <c r="L339" s="19">
        <f t="shared" si="11"/>
        <v>0</v>
      </c>
    </row>
    <row r="340" spans="2:12" s="11" customFormat="1" ht="49.5" x14ac:dyDescent="0.25">
      <c r="B340" s="16">
        <v>332</v>
      </c>
      <c r="C340" s="17" t="s">
        <v>1973</v>
      </c>
      <c r="D340" s="18" t="s">
        <v>1974</v>
      </c>
      <c r="E340" s="18" t="s">
        <v>1235</v>
      </c>
      <c r="F340" s="9" t="s">
        <v>2539</v>
      </c>
      <c r="G340" s="84">
        <v>45650</v>
      </c>
      <c r="H340" s="57">
        <v>4.9756</v>
      </c>
      <c r="I340" s="20">
        <v>1177226.96</v>
      </c>
      <c r="J340" s="97">
        <f t="shared" si="10"/>
        <v>236600</v>
      </c>
      <c r="K340" s="93">
        <v>0</v>
      </c>
      <c r="L340" s="19">
        <f t="shared" si="11"/>
        <v>0</v>
      </c>
    </row>
    <row r="341" spans="2:12" s="11" customFormat="1" ht="49.5" x14ac:dyDescent="0.25">
      <c r="B341" s="16">
        <v>333</v>
      </c>
      <c r="C341" s="17" t="s">
        <v>1975</v>
      </c>
      <c r="D341" s="18" t="s">
        <v>1976</v>
      </c>
      <c r="E341" s="18" t="s">
        <v>1235</v>
      </c>
      <c r="F341" s="9" t="s">
        <v>2540</v>
      </c>
      <c r="G341" s="84">
        <v>45644</v>
      </c>
      <c r="H341" s="57">
        <v>4.9756</v>
      </c>
      <c r="I341" s="20">
        <v>1180709.8799999999</v>
      </c>
      <c r="J341" s="97">
        <f t="shared" si="10"/>
        <v>237299.99999999997</v>
      </c>
      <c r="K341" s="93">
        <v>0</v>
      </c>
      <c r="L341" s="19">
        <f t="shared" si="11"/>
        <v>0</v>
      </c>
    </row>
    <row r="342" spans="2:12" s="11" customFormat="1" ht="82.5" x14ac:dyDescent="0.25">
      <c r="B342" s="16">
        <v>334</v>
      </c>
      <c r="C342" s="17" t="s">
        <v>1977</v>
      </c>
      <c r="D342" s="18" t="s">
        <v>1978</v>
      </c>
      <c r="E342" s="18" t="s">
        <v>1979</v>
      </c>
      <c r="F342" s="9" t="s">
        <v>2541</v>
      </c>
      <c r="G342" s="84">
        <v>45650</v>
      </c>
      <c r="H342" s="57">
        <v>4.9756</v>
      </c>
      <c r="I342" s="20">
        <v>388902.84</v>
      </c>
      <c r="J342" s="97">
        <f t="shared" si="10"/>
        <v>78161.998552938341</v>
      </c>
      <c r="K342" s="93">
        <v>0</v>
      </c>
      <c r="L342" s="19">
        <f t="shared" si="11"/>
        <v>0</v>
      </c>
    </row>
    <row r="343" spans="2:12" s="11" customFormat="1" ht="49.5" x14ac:dyDescent="0.25">
      <c r="B343" s="16">
        <v>335</v>
      </c>
      <c r="C343" s="17" t="s">
        <v>1980</v>
      </c>
      <c r="D343" s="18" t="s">
        <v>1981</v>
      </c>
      <c r="E343" s="18" t="s">
        <v>1982</v>
      </c>
      <c r="F343" s="9" t="s">
        <v>2542</v>
      </c>
      <c r="G343" s="84">
        <v>45646</v>
      </c>
      <c r="H343" s="57">
        <v>4.9756</v>
      </c>
      <c r="I343" s="20">
        <v>298536</v>
      </c>
      <c r="J343" s="97">
        <f t="shared" si="10"/>
        <v>60000</v>
      </c>
      <c r="K343" s="93">
        <v>0</v>
      </c>
      <c r="L343" s="19">
        <f t="shared" si="11"/>
        <v>0</v>
      </c>
    </row>
    <row r="344" spans="2:12" s="11" customFormat="1" ht="33" x14ac:dyDescent="0.25">
      <c r="B344" s="16">
        <v>336</v>
      </c>
      <c r="C344" s="17" t="s">
        <v>1983</v>
      </c>
      <c r="D344" s="18" t="s">
        <v>1984</v>
      </c>
      <c r="E344" s="18" t="s">
        <v>1985</v>
      </c>
      <c r="F344" s="9" t="s">
        <v>2543</v>
      </c>
      <c r="G344" s="84">
        <v>45656</v>
      </c>
      <c r="H344" s="57">
        <v>4.9756</v>
      </c>
      <c r="I344" s="20">
        <v>253755.6</v>
      </c>
      <c r="J344" s="97">
        <f t="shared" si="10"/>
        <v>51000</v>
      </c>
      <c r="K344" s="93">
        <v>0</v>
      </c>
      <c r="L344" s="19">
        <f t="shared" si="11"/>
        <v>0</v>
      </c>
    </row>
    <row r="345" spans="2:12" s="11" customFormat="1" ht="82.5" x14ac:dyDescent="0.25">
      <c r="B345" s="16">
        <v>337</v>
      </c>
      <c r="C345" s="17" t="s">
        <v>1986</v>
      </c>
      <c r="D345" s="18" t="s">
        <v>1987</v>
      </c>
      <c r="E345" s="18" t="s">
        <v>1280</v>
      </c>
      <c r="F345" s="9" t="s">
        <v>2544</v>
      </c>
      <c r="G345" s="84">
        <v>45646</v>
      </c>
      <c r="H345" s="57">
        <v>4.9756</v>
      </c>
      <c r="I345" s="20">
        <v>711993.43</v>
      </c>
      <c r="J345" s="97">
        <f t="shared" si="10"/>
        <v>143096.99935686149</v>
      </c>
      <c r="K345" s="93">
        <v>0</v>
      </c>
      <c r="L345" s="19">
        <f t="shared" si="11"/>
        <v>0</v>
      </c>
    </row>
    <row r="346" spans="2:12" s="11" customFormat="1" ht="66" x14ac:dyDescent="0.25">
      <c r="B346" s="16">
        <v>338</v>
      </c>
      <c r="C346" s="17" t="s">
        <v>1988</v>
      </c>
      <c r="D346" s="18" t="s">
        <v>1989</v>
      </c>
      <c r="E346" s="18" t="s">
        <v>1990</v>
      </c>
      <c r="F346" s="9" t="s">
        <v>2545</v>
      </c>
      <c r="G346" s="84">
        <v>45649</v>
      </c>
      <c r="H346" s="57">
        <v>4.9756</v>
      </c>
      <c r="I346" s="20">
        <v>227165.99</v>
      </c>
      <c r="J346" s="97">
        <f t="shared" si="10"/>
        <v>45655.999276469171</v>
      </c>
      <c r="K346" s="93">
        <v>0</v>
      </c>
      <c r="L346" s="19">
        <f t="shared" si="11"/>
        <v>0</v>
      </c>
    </row>
    <row r="347" spans="2:12" s="11" customFormat="1" ht="82.5" x14ac:dyDescent="0.25">
      <c r="B347" s="16">
        <v>339</v>
      </c>
      <c r="C347" s="17" t="s">
        <v>1991</v>
      </c>
      <c r="D347" s="18" t="s">
        <v>1992</v>
      </c>
      <c r="E347" s="18" t="s">
        <v>1993</v>
      </c>
      <c r="F347" s="9" t="s">
        <v>2546</v>
      </c>
      <c r="G347" s="84">
        <v>45656</v>
      </c>
      <c r="H347" s="57">
        <v>4.9756</v>
      </c>
      <c r="I347" s="20">
        <v>537862.36</v>
      </c>
      <c r="J347" s="97">
        <f t="shared" si="10"/>
        <v>108100</v>
      </c>
      <c r="K347" s="93">
        <v>0</v>
      </c>
      <c r="L347" s="19">
        <f t="shared" si="11"/>
        <v>0</v>
      </c>
    </row>
    <row r="348" spans="2:12" s="11" customFormat="1" ht="82.5" x14ac:dyDescent="0.25">
      <c r="B348" s="16">
        <v>340</v>
      </c>
      <c r="C348" s="17" t="s">
        <v>1994</v>
      </c>
      <c r="D348" s="18" t="s">
        <v>1992</v>
      </c>
      <c r="E348" s="18" t="s">
        <v>1993</v>
      </c>
      <c r="F348" s="9" t="s">
        <v>2547</v>
      </c>
      <c r="G348" s="84">
        <v>45656</v>
      </c>
      <c r="H348" s="57">
        <v>4.9756</v>
      </c>
      <c r="I348" s="20">
        <v>231514.66</v>
      </c>
      <c r="J348" s="97">
        <f t="shared" si="10"/>
        <v>46529.998392153713</v>
      </c>
      <c r="K348" s="93">
        <v>0</v>
      </c>
      <c r="L348" s="19">
        <f t="shared" si="11"/>
        <v>0</v>
      </c>
    </row>
    <row r="349" spans="2:12" s="11" customFormat="1" ht="33" x14ac:dyDescent="0.25">
      <c r="B349" s="16">
        <v>341</v>
      </c>
      <c r="C349" s="17" t="s">
        <v>1995</v>
      </c>
      <c r="D349" s="18" t="s">
        <v>1996</v>
      </c>
      <c r="E349" s="18" t="s">
        <v>1997</v>
      </c>
      <c r="F349" s="9" t="s">
        <v>2548</v>
      </c>
      <c r="G349" s="84">
        <v>45649</v>
      </c>
      <c r="H349" s="57">
        <v>4.9756</v>
      </c>
      <c r="I349" s="20">
        <v>136829</v>
      </c>
      <c r="J349" s="97">
        <f t="shared" si="10"/>
        <v>27500</v>
      </c>
      <c r="K349" s="93">
        <v>0</v>
      </c>
      <c r="L349" s="19">
        <f t="shared" si="11"/>
        <v>0</v>
      </c>
    </row>
    <row r="350" spans="2:12" s="11" customFormat="1" ht="82.5" x14ac:dyDescent="0.25">
      <c r="B350" s="16">
        <v>342</v>
      </c>
      <c r="C350" s="17" t="s">
        <v>1998</v>
      </c>
      <c r="D350" s="18" t="s">
        <v>1999</v>
      </c>
      <c r="E350" s="18" t="s">
        <v>2000</v>
      </c>
      <c r="F350" s="9" t="s">
        <v>2549</v>
      </c>
      <c r="G350" s="84">
        <v>45645</v>
      </c>
      <c r="H350" s="57">
        <v>4.9756</v>
      </c>
      <c r="I350" s="20">
        <v>156208.95999999999</v>
      </c>
      <c r="J350" s="97">
        <f t="shared" si="10"/>
        <v>31394.999598038426</v>
      </c>
      <c r="K350" s="93">
        <v>0</v>
      </c>
      <c r="L350" s="19">
        <f t="shared" si="11"/>
        <v>0</v>
      </c>
    </row>
    <row r="351" spans="2:12" s="11" customFormat="1" ht="132" x14ac:dyDescent="0.25">
      <c r="B351" s="16">
        <v>343</v>
      </c>
      <c r="C351" s="17" t="s">
        <v>2001</v>
      </c>
      <c r="D351" s="18" t="s">
        <v>1879</v>
      </c>
      <c r="E351" s="18" t="s">
        <v>1324</v>
      </c>
      <c r="F351" s="9" t="s">
        <v>2550</v>
      </c>
      <c r="G351" s="84">
        <v>45646</v>
      </c>
      <c r="H351" s="57">
        <v>4.9756</v>
      </c>
      <c r="I351" s="20">
        <v>1118514.8799999999</v>
      </c>
      <c r="J351" s="97">
        <f t="shared" si="10"/>
        <v>224799.99999999997</v>
      </c>
      <c r="K351" s="93">
        <v>0</v>
      </c>
      <c r="L351" s="19">
        <f t="shared" si="11"/>
        <v>0</v>
      </c>
    </row>
    <row r="352" spans="2:12" s="11" customFormat="1" ht="49.5" x14ac:dyDescent="0.25">
      <c r="B352" s="16">
        <v>344</v>
      </c>
      <c r="C352" s="17" t="s">
        <v>2002</v>
      </c>
      <c r="D352" s="18" t="s">
        <v>2003</v>
      </c>
      <c r="E352" s="18" t="s">
        <v>2004</v>
      </c>
      <c r="F352" s="9" t="s">
        <v>2551</v>
      </c>
      <c r="G352" s="84">
        <v>45646</v>
      </c>
      <c r="H352" s="57">
        <v>4.9756</v>
      </c>
      <c r="I352" s="20">
        <v>286395.53000000003</v>
      </c>
      <c r="J352" s="97">
        <f t="shared" si="10"/>
        <v>57559.998794115287</v>
      </c>
      <c r="K352" s="93">
        <v>0</v>
      </c>
      <c r="L352" s="19">
        <f t="shared" si="11"/>
        <v>0</v>
      </c>
    </row>
    <row r="353" spans="2:12" s="11" customFormat="1" ht="66" x14ac:dyDescent="0.25">
      <c r="B353" s="16">
        <v>345</v>
      </c>
      <c r="C353" s="17" t="s">
        <v>2005</v>
      </c>
      <c r="D353" s="18" t="s">
        <v>2006</v>
      </c>
      <c r="E353" s="18" t="s">
        <v>2007</v>
      </c>
      <c r="F353" s="9" t="s">
        <v>2552</v>
      </c>
      <c r="G353" s="84">
        <v>45656</v>
      </c>
      <c r="H353" s="57">
        <v>4.9756</v>
      </c>
      <c r="I353" s="20">
        <v>227165.99</v>
      </c>
      <c r="J353" s="97">
        <f t="shared" si="10"/>
        <v>45655.999276469171</v>
      </c>
      <c r="K353" s="93">
        <v>0</v>
      </c>
      <c r="L353" s="19">
        <f t="shared" si="11"/>
        <v>0</v>
      </c>
    </row>
    <row r="354" spans="2:12" s="11" customFormat="1" ht="82.5" x14ac:dyDescent="0.25">
      <c r="B354" s="16">
        <v>346</v>
      </c>
      <c r="C354" s="17" t="s">
        <v>2008</v>
      </c>
      <c r="D354" s="18" t="s">
        <v>1992</v>
      </c>
      <c r="E354" s="18" t="s">
        <v>2009</v>
      </c>
      <c r="F354" s="9" t="s">
        <v>2553</v>
      </c>
      <c r="G354" s="84">
        <v>45656</v>
      </c>
      <c r="H354" s="57">
        <v>4.9756</v>
      </c>
      <c r="I354" s="20">
        <v>551893.55000000005</v>
      </c>
      <c r="J354" s="97">
        <f t="shared" si="10"/>
        <v>110919.99959803844</v>
      </c>
      <c r="K354" s="93">
        <v>0</v>
      </c>
      <c r="L354" s="19">
        <f t="shared" si="11"/>
        <v>0</v>
      </c>
    </row>
    <row r="355" spans="2:12" s="11" customFormat="1" ht="66" x14ac:dyDescent="0.25">
      <c r="B355" s="16">
        <v>347</v>
      </c>
      <c r="C355" s="17" t="s">
        <v>2010</v>
      </c>
      <c r="D355" s="18" t="s">
        <v>2011</v>
      </c>
      <c r="E355" s="18" t="s">
        <v>2012</v>
      </c>
      <c r="F355" s="9" t="s">
        <v>2554</v>
      </c>
      <c r="G355" s="84">
        <v>45646</v>
      </c>
      <c r="H355" s="57">
        <v>4.9756</v>
      </c>
      <c r="I355" s="20">
        <v>463039.28</v>
      </c>
      <c r="J355" s="97">
        <f t="shared" si="10"/>
        <v>93061.998552938341</v>
      </c>
      <c r="K355" s="93">
        <v>0</v>
      </c>
      <c r="L355" s="19">
        <f t="shared" si="11"/>
        <v>0</v>
      </c>
    </row>
    <row r="356" spans="2:12" s="11" customFormat="1" ht="66" x14ac:dyDescent="0.25">
      <c r="B356" s="16">
        <v>348</v>
      </c>
      <c r="C356" s="17" t="s">
        <v>2013</v>
      </c>
      <c r="D356" s="18" t="s">
        <v>2014</v>
      </c>
      <c r="E356" s="18" t="s">
        <v>2015</v>
      </c>
      <c r="F356" s="9" t="s">
        <v>2555</v>
      </c>
      <c r="G356" s="84">
        <v>45646</v>
      </c>
      <c r="H356" s="57">
        <v>4.9756</v>
      </c>
      <c r="I356" s="20">
        <v>396057.76</v>
      </c>
      <c r="J356" s="97">
        <f t="shared" si="10"/>
        <v>79600</v>
      </c>
      <c r="K356" s="93">
        <v>0</v>
      </c>
      <c r="L356" s="19">
        <f t="shared" si="11"/>
        <v>0</v>
      </c>
    </row>
    <row r="357" spans="2:12" s="11" customFormat="1" ht="82.5" x14ac:dyDescent="0.25">
      <c r="B357" s="16">
        <v>349</v>
      </c>
      <c r="C357" s="17" t="s">
        <v>2016</v>
      </c>
      <c r="D357" s="18" t="s">
        <v>1992</v>
      </c>
      <c r="E357" s="18" t="s">
        <v>2017</v>
      </c>
      <c r="F357" s="9" t="s">
        <v>2556</v>
      </c>
      <c r="G357" s="84">
        <v>45656</v>
      </c>
      <c r="H357" s="57">
        <v>4.9756</v>
      </c>
      <c r="I357" s="20">
        <v>343764.2</v>
      </c>
      <c r="J357" s="97">
        <f t="shared" si="10"/>
        <v>69089.999196076853</v>
      </c>
      <c r="K357" s="93">
        <v>0</v>
      </c>
      <c r="L357" s="19">
        <f t="shared" si="11"/>
        <v>0</v>
      </c>
    </row>
    <row r="358" spans="2:12" s="11" customFormat="1" ht="82.5" x14ac:dyDescent="0.25">
      <c r="B358" s="16">
        <v>350</v>
      </c>
      <c r="C358" s="17" t="s">
        <v>2018</v>
      </c>
      <c r="D358" s="18" t="s">
        <v>1992</v>
      </c>
      <c r="E358" s="18" t="s">
        <v>2017</v>
      </c>
      <c r="F358" s="9" t="s">
        <v>2557</v>
      </c>
      <c r="G358" s="84">
        <v>45656</v>
      </c>
      <c r="H358" s="57">
        <v>4.9756</v>
      </c>
      <c r="I358" s="20">
        <v>210467.88</v>
      </c>
      <c r="J358" s="97">
        <f t="shared" si="10"/>
        <v>42300</v>
      </c>
      <c r="K358" s="93">
        <v>0</v>
      </c>
      <c r="L358" s="19">
        <f t="shared" si="11"/>
        <v>0</v>
      </c>
    </row>
    <row r="359" spans="2:12" s="11" customFormat="1" ht="115.5" x14ac:dyDescent="0.25">
      <c r="B359" s="16">
        <v>351</v>
      </c>
      <c r="C359" s="17" t="s">
        <v>2019</v>
      </c>
      <c r="D359" s="18" t="s">
        <v>2020</v>
      </c>
      <c r="E359" s="18" t="s">
        <v>2021</v>
      </c>
      <c r="F359" s="9" t="s">
        <v>2558</v>
      </c>
      <c r="G359" s="84">
        <v>45656</v>
      </c>
      <c r="H359" s="57">
        <v>4.9756</v>
      </c>
      <c r="I359" s="20">
        <v>120693.12</v>
      </c>
      <c r="J359" s="97">
        <f t="shared" si="10"/>
        <v>24256.998150976764</v>
      </c>
      <c r="K359" s="93">
        <v>0</v>
      </c>
      <c r="L359" s="19">
        <f t="shared" si="11"/>
        <v>0</v>
      </c>
    </row>
    <row r="360" spans="2:12" s="11" customFormat="1" ht="99" x14ac:dyDescent="0.25">
      <c r="B360" s="16">
        <v>352</v>
      </c>
      <c r="C360" s="17" t="s">
        <v>2022</v>
      </c>
      <c r="D360" s="18" t="s">
        <v>2023</v>
      </c>
      <c r="E360" s="18" t="s">
        <v>1427</v>
      </c>
      <c r="F360" s="9" t="s">
        <v>2559</v>
      </c>
      <c r="G360" s="84">
        <v>45656</v>
      </c>
      <c r="H360" s="57">
        <v>4.9756</v>
      </c>
      <c r="I360" s="20">
        <v>99183.61</v>
      </c>
      <c r="J360" s="97">
        <f t="shared" si="10"/>
        <v>19933.999919607686</v>
      </c>
      <c r="K360" s="93">
        <v>0</v>
      </c>
      <c r="L360" s="19">
        <f t="shared" si="11"/>
        <v>0</v>
      </c>
    </row>
    <row r="361" spans="2:12" s="11" customFormat="1" ht="33" x14ac:dyDescent="0.25">
      <c r="B361" s="16">
        <v>353</v>
      </c>
      <c r="C361" s="17" t="s">
        <v>2024</v>
      </c>
      <c r="D361" s="18" t="s">
        <v>2025</v>
      </c>
      <c r="E361" s="18" t="s">
        <v>2026</v>
      </c>
      <c r="F361" s="9" t="s">
        <v>2560</v>
      </c>
      <c r="G361" s="84">
        <v>45656</v>
      </c>
      <c r="H361" s="57">
        <v>4.9756</v>
      </c>
      <c r="I361" s="20">
        <v>124390</v>
      </c>
      <c r="J361" s="97">
        <f t="shared" si="10"/>
        <v>25000</v>
      </c>
      <c r="K361" s="93">
        <v>0</v>
      </c>
      <c r="L361" s="19">
        <f t="shared" si="11"/>
        <v>0</v>
      </c>
    </row>
    <row r="362" spans="2:12" s="11" customFormat="1" ht="33" x14ac:dyDescent="0.25">
      <c r="B362" s="16">
        <v>354</v>
      </c>
      <c r="C362" s="17" t="s">
        <v>2027</v>
      </c>
      <c r="D362" s="18" t="s">
        <v>2028</v>
      </c>
      <c r="E362" s="18" t="s">
        <v>2029</v>
      </c>
      <c r="F362" s="9" t="s">
        <v>2561</v>
      </c>
      <c r="G362" s="84">
        <v>45649</v>
      </c>
      <c r="H362" s="57">
        <v>4.9756</v>
      </c>
      <c r="I362" s="20">
        <v>1043880.88</v>
      </c>
      <c r="J362" s="97">
        <f t="shared" si="10"/>
        <v>209800</v>
      </c>
      <c r="K362" s="93">
        <v>0</v>
      </c>
      <c r="L362" s="19">
        <f t="shared" si="11"/>
        <v>0</v>
      </c>
    </row>
    <row r="363" spans="2:12" s="11" customFormat="1" ht="33" x14ac:dyDescent="0.25">
      <c r="B363" s="16">
        <v>355</v>
      </c>
      <c r="C363" s="17" t="s">
        <v>2030</v>
      </c>
      <c r="D363" s="18" t="s">
        <v>2031</v>
      </c>
      <c r="E363" s="18" t="s">
        <v>2032</v>
      </c>
      <c r="F363" s="9" t="s">
        <v>2562</v>
      </c>
      <c r="G363" s="84">
        <v>45650</v>
      </c>
      <c r="H363" s="57">
        <v>4.9756</v>
      </c>
      <c r="I363" s="20">
        <v>145740.29</v>
      </c>
      <c r="J363" s="97">
        <f t="shared" si="10"/>
        <v>29290.998070584454</v>
      </c>
      <c r="K363" s="93">
        <v>0</v>
      </c>
      <c r="L363" s="19">
        <f t="shared" si="11"/>
        <v>0</v>
      </c>
    </row>
    <row r="364" spans="2:12" s="11" customFormat="1" ht="82.5" x14ac:dyDescent="0.25">
      <c r="B364" s="16">
        <v>356</v>
      </c>
      <c r="C364" s="17" t="s">
        <v>2033</v>
      </c>
      <c r="D364" s="18" t="s">
        <v>2034</v>
      </c>
      <c r="E364" s="18" t="s">
        <v>2035</v>
      </c>
      <c r="F364" s="9" t="s">
        <v>2563</v>
      </c>
      <c r="G364" s="84">
        <v>45646</v>
      </c>
      <c r="H364" s="57">
        <v>4.9756</v>
      </c>
      <c r="I364" s="20">
        <v>140361.67000000001</v>
      </c>
      <c r="J364" s="97">
        <f t="shared" si="10"/>
        <v>28209.998794115287</v>
      </c>
      <c r="K364" s="93">
        <v>0</v>
      </c>
      <c r="L364" s="19">
        <f t="shared" si="11"/>
        <v>0</v>
      </c>
    </row>
    <row r="365" spans="2:12" s="11" customFormat="1" ht="49.5" x14ac:dyDescent="0.25">
      <c r="B365" s="16">
        <v>357</v>
      </c>
      <c r="C365" s="17" t="s">
        <v>2036</v>
      </c>
      <c r="D365" s="18" t="s">
        <v>2037</v>
      </c>
      <c r="E365" s="18" t="s">
        <v>2038</v>
      </c>
      <c r="F365" s="9" t="s">
        <v>2564</v>
      </c>
      <c r="G365" s="84">
        <v>45646</v>
      </c>
      <c r="H365" s="57">
        <v>4.9756</v>
      </c>
      <c r="I365" s="20">
        <v>455605.74</v>
      </c>
      <c r="J365" s="97">
        <f t="shared" si="10"/>
        <v>91567.999839215365</v>
      </c>
      <c r="K365" s="93">
        <v>0</v>
      </c>
      <c r="L365" s="19">
        <f t="shared" si="11"/>
        <v>0</v>
      </c>
    </row>
    <row r="366" spans="2:12" s="11" customFormat="1" ht="99" x14ac:dyDescent="0.25">
      <c r="B366" s="16">
        <v>358</v>
      </c>
      <c r="C366" s="17" t="s">
        <v>2039</v>
      </c>
      <c r="D366" s="18" t="s">
        <v>2040</v>
      </c>
      <c r="E366" s="18" t="s">
        <v>2041</v>
      </c>
      <c r="F366" s="9" t="s">
        <v>2565</v>
      </c>
      <c r="G366" s="84">
        <v>45656</v>
      </c>
      <c r="H366" s="57">
        <v>4.9756</v>
      </c>
      <c r="I366" s="20">
        <v>120693.12</v>
      </c>
      <c r="J366" s="97">
        <f t="shared" si="10"/>
        <v>24256.998150976764</v>
      </c>
      <c r="K366" s="93">
        <v>0</v>
      </c>
      <c r="L366" s="19">
        <f t="shared" si="11"/>
        <v>0</v>
      </c>
    </row>
    <row r="367" spans="2:12" s="11" customFormat="1" ht="33" x14ac:dyDescent="0.25">
      <c r="B367" s="16">
        <v>359</v>
      </c>
      <c r="C367" s="17" t="s">
        <v>2042</v>
      </c>
      <c r="D367" s="18" t="s">
        <v>2043</v>
      </c>
      <c r="E367" s="18" t="s">
        <v>2044</v>
      </c>
      <c r="F367" s="9" t="s">
        <v>2566</v>
      </c>
      <c r="G367" s="84">
        <v>45650</v>
      </c>
      <c r="H367" s="57">
        <v>4.9756</v>
      </c>
      <c r="I367" s="20">
        <v>161766.70000000001</v>
      </c>
      <c r="J367" s="97">
        <f t="shared" si="10"/>
        <v>32511.998552938341</v>
      </c>
      <c r="K367" s="93">
        <v>0</v>
      </c>
      <c r="L367" s="19">
        <f t="shared" si="11"/>
        <v>0</v>
      </c>
    </row>
    <row r="368" spans="2:12" s="11" customFormat="1" ht="49.5" x14ac:dyDescent="0.25">
      <c r="B368" s="16">
        <v>360</v>
      </c>
      <c r="C368" s="17" t="s">
        <v>2045</v>
      </c>
      <c r="D368" s="18" t="s">
        <v>2046</v>
      </c>
      <c r="E368" s="18" t="s">
        <v>1491</v>
      </c>
      <c r="F368" s="9" t="s">
        <v>2567</v>
      </c>
      <c r="G368" s="84">
        <v>45646</v>
      </c>
      <c r="H368" s="57">
        <v>4.9756</v>
      </c>
      <c r="I368" s="20">
        <v>314049.91999999998</v>
      </c>
      <c r="J368" s="97">
        <f t="shared" si="10"/>
        <v>63117.999839215365</v>
      </c>
      <c r="K368" s="93">
        <v>0</v>
      </c>
      <c r="L368" s="19">
        <f t="shared" si="11"/>
        <v>0</v>
      </c>
    </row>
    <row r="369" spans="2:12" s="11" customFormat="1" ht="33" x14ac:dyDescent="0.25">
      <c r="B369" s="16">
        <v>361</v>
      </c>
      <c r="C369" s="17" t="s">
        <v>2047</v>
      </c>
      <c r="D369" s="18" t="s">
        <v>2048</v>
      </c>
      <c r="E369" s="18" t="s">
        <v>1488</v>
      </c>
      <c r="F369" s="9" t="s">
        <v>2568</v>
      </c>
      <c r="G369" s="84">
        <v>45650</v>
      </c>
      <c r="H369" s="57">
        <v>4.9756</v>
      </c>
      <c r="I369" s="20">
        <v>995120</v>
      </c>
      <c r="J369" s="97">
        <f t="shared" si="10"/>
        <v>200000</v>
      </c>
      <c r="K369" s="93">
        <v>0</v>
      </c>
      <c r="L369" s="19">
        <f t="shared" si="11"/>
        <v>0</v>
      </c>
    </row>
    <row r="370" spans="2:12" s="11" customFormat="1" ht="49.5" x14ac:dyDescent="0.25">
      <c r="B370" s="16">
        <v>362</v>
      </c>
      <c r="C370" s="17" t="s">
        <v>2049</v>
      </c>
      <c r="D370" s="18" t="s">
        <v>2050</v>
      </c>
      <c r="E370" s="18" t="s">
        <v>2051</v>
      </c>
      <c r="F370" s="9" t="s">
        <v>2569</v>
      </c>
      <c r="G370" s="84">
        <v>45656</v>
      </c>
      <c r="H370" s="57">
        <v>4.9756</v>
      </c>
      <c r="I370" s="20">
        <v>201228.19</v>
      </c>
      <c r="J370" s="97">
        <f t="shared" si="10"/>
        <v>40442.999839215372</v>
      </c>
      <c r="K370" s="93">
        <v>0</v>
      </c>
      <c r="L370" s="19">
        <f t="shared" si="11"/>
        <v>0</v>
      </c>
    </row>
    <row r="371" spans="2:12" s="11" customFormat="1" ht="49.5" x14ac:dyDescent="0.25">
      <c r="B371" s="16">
        <v>363</v>
      </c>
      <c r="C371" s="17" t="s">
        <v>2052</v>
      </c>
      <c r="D371" s="18" t="s">
        <v>2053</v>
      </c>
      <c r="E371" s="18" t="s">
        <v>2054</v>
      </c>
      <c r="F371" s="9" t="s">
        <v>2570</v>
      </c>
      <c r="G371" s="84">
        <v>45656</v>
      </c>
      <c r="H371" s="57">
        <v>4.9756</v>
      </c>
      <c r="I371" s="20">
        <v>1157249.92</v>
      </c>
      <c r="J371" s="97">
        <f t="shared" si="10"/>
        <v>232584.99879411526</v>
      </c>
      <c r="K371" s="93">
        <v>0</v>
      </c>
      <c r="L371" s="19">
        <f t="shared" si="11"/>
        <v>0</v>
      </c>
    </row>
    <row r="372" spans="2:12" s="11" customFormat="1" ht="49.5" x14ac:dyDescent="0.25">
      <c r="B372" s="16">
        <v>364</v>
      </c>
      <c r="C372" s="17" t="s">
        <v>2055</v>
      </c>
      <c r="D372" s="18" t="s">
        <v>2056</v>
      </c>
      <c r="E372" s="18" t="s">
        <v>2057</v>
      </c>
      <c r="F372" s="9" t="s">
        <v>2571</v>
      </c>
      <c r="G372" s="84">
        <v>45656</v>
      </c>
      <c r="H372" s="57">
        <v>4.9756</v>
      </c>
      <c r="I372" s="20">
        <v>136694.65</v>
      </c>
      <c r="J372" s="97">
        <f t="shared" si="10"/>
        <v>27472.998231369082</v>
      </c>
      <c r="K372" s="93">
        <v>0</v>
      </c>
      <c r="L372" s="19">
        <f t="shared" si="11"/>
        <v>0</v>
      </c>
    </row>
    <row r="373" spans="2:12" s="11" customFormat="1" ht="49.5" x14ac:dyDescent="0.25">
      <c r="B373" s="16">
        <v>365</v>
      </c>
      <c r="C373" s="17" t="s">
        <v>2058</v>
      </c>
      <c r="D373" s="18" t="s">
        <v>2059</v>
      </c>
      <c r="E373" s="18" t="s">
        <v>2060</v>
      </c>
      <c r="F373" s="9" t="s">
        <v>2572</v>
      </c>
      <c r="G373" s="84">
        <v>45656</v>
      </c>
      <c r="H373" s="57">
        <v>4.9756</v>
      </c>
      <c r="I373" s="20">
        <v>1771313.6</v>
      </c>
      <c r="J373" s="97">
        <f t="shared" si="10"/>
        <v>356000</v>
      </c>
      <c r="K373" s="93">
        <v>0</v>
      </c>
      <c r="L373" s="19">
        <f t="shared" si="11"/>
        <v>0</v>
      </c>
    </row>
    <row r="374" spans="2:12" s="11" customFormat="1" ht="49.5" x14ac:dyDescent="0.25">
      <c r="B374" s="16">
        <v>366</v>
      </c>
      <c r="C374" s="17" t="s">
        <v>2061</v>
      </c>
      <c r="D374" s="18" t="s">
        <v>2062</v>
      </c>
      <c r="E374" s="18" t="s">
        <v>2063</v>
      </c>
      <c r="F374" s="9" t="s">
        <v>2573</v>
      </c>
      <c r="G374" s="84">
        <v>45656</v>
      </c>
      <c r="H374" s="57">
        <v>4.9756</v>
      </c>
      <c r="I374" s="20">
        <v>247028.58</v>
      </c>
      <c r="J374" s="97">
        <f t="shared" si="10"/>
        <v>49647.998231369078</v>
      </c>
      <c r="K374" s="93">
        <v>0</v>
      </c>
      <c r="L374" s="19">
        <f t="shared" si="11"/>
        <v>0</v>
      </c>
    </row>
    <row r="375" spans="2:12" s="11" customFormat="1" ht="49.5" x14ac:dyDescent="0.25">
      <c r="B375" s="16">
        <v>367</v>
      </c>
      <c r="C375" s="17" t="s">
        <v>2064</v>
      </c>
      <c r="D375" s="18" t="s">
        <v>2065</v>
      </c>
      <c r="E375" s="18" t="s">
        <v>2066</v>
      </c>
      <c r="F375" s="9" t="s">
        <v>2574</v>
      </c>
      <c r="G375" s="84">
        <v>45656</v>
      </c>
      <c r="H375" s="57">
        <v>4.9756</v>
      </c>
      <c r="I375" s="20">
        <v>417950.4</v>
      </c>
      <c r="J375" s="97">
        <f t="shared" si="10"/>
        <v>84000</v>
      </c>
      <c r="K375" s="93">
        <v>0</v>
      </c>
      <c r="L375" s="19">
        <f t="shared" si="11"/>
        <v>0</v>
      </c>
    </row>
    <row r="376" spans="2:12" s="11" customFormat="1" ht="82.5" x14ac:dyDescent="0.25">
      <c r="B376" s="16">
        <v>368</v>
      </c>
      <c r="C376" s="17" t="s">
        <v>2067</v>
      </c>
      <c r="D376" s="18" t="s">
        <v>2068</v>
      </c>
      <c r="E376" s="18" t="s">
        <v>2069</v>
      </c>
      <c r="F376" s="9" t="s">
        <v>2575</v>
      </c>
      <c r="G376" s="84">
        <v>45650</v>
      </c>
      <c r="H376" s="57">
        <v>4.9756</v>
      </c>
      <c r="I376" s="20">
        <v>995120</v>
      </c>
      <c r="J376" s="97">
        <f t="shared" si="10"/>
        <v>200000</v>
      </c>
      <c r="K376" s="93">
        <v>0</v>
      </c>
      <c r="L376" s="19">
        <f t="shared" si="11"/>
        <v>0</v>
      </c>
    </row>
    <row r="377" spans="2:12" s="11" customFormat="1" ht="66" x14ac:dyDescent="0.25">
      <c r="B377" s="16">
        <v>369</v>
      </c>
      <c r="C377" s="17" t="s">
        <v>2070</v>
      </c>
      <c r="D377" s="18" t="s">
        <v>2071</v>
      </c>
      <c r="E377" s="18" t="s">
        <v>2072</v>
      </c>
      <c r="F377" s="9" t="s">
        <v>2576</v>
      </c>
      <c r="G377" s="84">
        <v>45649</v>
      </c>
      <c r="H377" s="57">
        <v>4.9756</v>
      </c>
      <c r="I377" s="20">
        <v>134341.20000000001</v>
      </c>
      <c r="J377" s="97">
        <f t="shared" si="10"/>
        <v>27000.000000000004</v>
      </c>
      <c r="K377" s="93">
        <v>0</v>
      </c>
      <c r="L377" s="19">
        <f t="shared" si="11"/>
        <v>0</v>
      </c>
    </row>
    <row r="378" spans="2:12" s="11" customFormat="1" ht="49.5" x14ac:dyDescent="0.25">
      <c r="B378" s="16">
        <v>370</v>
      </c>
      <c r="C378" s="17" t="s">
        <v>2073</v>
      </c>
      <c r="D378" s="18" t="s">
        <v>2074</v>
      </c>
      <c r="E378" s="18" t="s">
        <v>2075</v>
      </c>
      <c r="F378" s="9" t="s">
        <v>2577</v>
      </c>
      <c r="G378" s="84">
        <v>45656</v>
      </c>
      <c r="H378" s="57">
        <v>4.9756</v>
      </c>
      <c r="I378" s="20">
        <v>1219022</v>
      </c>
      <c r="J378" s="97">
        <f t="shared" si="10"/>
        <v>245000</v>
      </c>
      <c r="K378" s="93">
        <v>0</v>
      </c>
      <c r="L378" s="19">
        <f t="shared" si="11"/>
        <v>0</v>
      </c>
    </row>
    <row r="379" spans="2:12" s="11" customFormat="1" ht="49.5" x14ac:dyDescent="0.25">
      <c r="B379" s="16">
        <v>371</v>
      </c>
      <c r="C379" s="17" t="s">
        <v>2076</v>
      </c>
      <c r="D379" s="18" t="s">
        <v>2077</v>
      </c>
      <c r="E379" s="18" t="s">
        <v>2078</v>
      </c>
      <c r="F379" s="9" t="s">
        <v>2578</v>
      </c>
      <c r="G379" s="84">
        <v>45656</v>
      </c>
      <c r="H379" s="57">
        <v>4.9756</v>
      </c>
      <c r="I379" s="20">
        <v>1492680</v>
      </c>
      <c r="J379" s="97">
        <f t="shared" si="10"/>
        <v>300000</v>
      </c>
      <c r="K379" s="93">
        <v>0</v>
      </c>
      <c r="L379" s="19">
        <f t="shared" si="11"/>
        <v>0</v>
      </c>
    </row>
    <row r="380" spans="2:12" s="11" customFormat="1" ht="33" x14ac:dyDescent="0.25">
      <c r="B380" s="16">
        <v>372</v>
      </c>
      <c r="C380" s="17" t="s">
        <v>2079</v>
      </c>
      <c r="D380" s="18" t="s">
        <v>2080</v>
      </c>
      <c r="E380" s="18" t="s">
        <v>2081</v>
      </c>
      <c r="F380" s="9" t="s">
        <v>2579</v>
      </c>
      <c r="G380" s="84">
        <v>45656</v>
      </c>
      <c r="H380" s="57">
        <v>4.9756</v>
      </c>
      <c r="I380" s="20">
        <v>1801167.2</v>
      </c>
      <c r="J380" s="97">
        <f t="shared" si="10"/>
        <v>362000</v>
      </c>
      <c r="K380" s="93">
        <v>0</v>
      </c>
      <c r="L380" s="19">
        <f t="shared" si="11"/>
        <v>0</v>
      </c>
    </row>
    <row r="381" spans="2:12" s="11" customFormat="1" ht="99" x14ac:dyDescent="0.25">
      <c r="B381" s="16">
        <v>373</v>
      </c>
      <c r="C381" s="17" t="s">
        <v>2082</v>
      </c>
      <c r="D381" s="18" t="s">
        <v>2083</v>
      </c>
      <c r="E381" s="18" t="s">
        <v>2084</v>
      </c>
      <c r="F381" s="9" t="s">
        <v>2580</v>
      </c>
      <c r="G381" s="84">
        <v>45649</v>
      </c>
      <c r="H381" s="57">
        <v>4.9756</v>
      </c>
      <c r="I381" s="20">
        <v>506575.78</v>
      </c>
      <c r="J381" s="97">
        <f t="shared" si="10"/>
        <v>101811.99855293834</v>
      </c>
      <c r="K381" s="93">
        <v>0</v>
      </c>
      <c r="L381" s="19">
        <f t="shared" si="11"/>
        <v>0</v>
      </c>
    </row>
    <row r="382" spans="2:12" s="11" customFormat="1" ht="49.5" x14ac:dyDescent="0.25">
      <c r="B382" s="16">
        <v>374</v>
      </c>
      <c r="C382" s="17" t="s">
        <v>2085</v>
      </c>
      <c r="D382" s="18" t="s">
        <v>2086</v>
      </c>
      <c r="E382" s="18" t="s">
        <v>2087</v>
      </c>
      <c r="F382" s="9" t="s">
        <v>2581</v>
      </c>
      <c r="G382" s="84">
        <v>45645</v>
      </c>
      <c r="H382" s="57">
        <v>4.9756</v>
      </c>
      <c r="I382" s="20">
        <v>1044876</v>
      </c>
      <c r="J382" s="97">
        <f t="shared" si="10"/>
        <v>210000</v>
      </c>
      <c r="K382" s="93">
        <v>0</v>
      </c>
      <c r="L382" s="19">
        <f t="shared" si="11"/>
        <v>0</v>
      </c>
    </row>
    <row r="383" spans="2:12" s="11" customFormat="1" ht="49.5" x14ac:dyDescent="0.25">
      <c r="B383" s="16">
        <v>375</v>
      </c>
      <c r="C383" s="17" t="s">
        <v>2088</v>
      </c>
      <c r="D383" s="18" t="s">
        <v>2089</v>
      </c>
      <c r="E383" s="18" t="s">
        <v>1647</v>
      </c>
      <c r="F383" s="9" t="s">
        <v>2582</v>
      </c>
      <c r="G383" s="84">
        <v>45656</v>
      </c>
      <c r="H383" s="57">
        <v>4.9756</v>
      </c>
      <c r="I383" s="20">
        <v>224230.38</v>
      </c>
      <c r="J383" s="97">
        <f t="shared" si="10"/>
        <v>45065.99807058445</v>
      </c>
      <c r="K383" s="93">
        <v>0</v>
      </c>
      <c r="L383" s="19">
        <f t="shared" si="11"/>
        <v>0</v>
      </c>
    </row>
    <row r="384" spans="2:12" s="11" customFormat="1" ht="49.5" x14ac:dyDescent="0.25">
      <c r="B384" s="16">
        <v>376</v>
      </c>
      <c r="C384" s="17" t="s">
        <v>2090</v>
      </c>
      <c r="D384" s="18" t="s">
        <v>2091</v>
      </c>
      <c r="E384" s="18" t="s">
        <v>2092</v>
      </c>
      <c r="F384" s="9" t="s">
        <v>2583</v>
      </c>
      <c r="G384" s="84">
        <v>45656</v>
      </c>
      <c r="H384" s="57">
        <v>4.9756</v>
      </c>
      <c r="I384" s="20">
        <v>124887.56</v>
      </c>
      <c r="J384" s="97">
        <f t="shared" si="10"/>
        <v>25100</v>
      </c>
      <c r="K384" s="93">
        <v>0</v>
      </c>
      <c r="L384" s="19">
        <f t="shared" si="11"/>
        <v>0</v>
      </c>
    </row>
    <row r="385" spans="2:12" s="11" customFormat="1" ht="33" x14ac:dyDescent="0.25">
      <c r="B385" s="16">
        <v>377</v>
      </c>
      <c r="C385" s="17" t="s">
        <v>2093</v>
      </c>
      <c r="D385" s="18" t="s">
        <v>2094</v>
      </c>
      <c r="E385" s="18" t="s">
        <v>1632</v>
      </c>
      <c r="F385" s="9" t="s">
        <v>2584</v>
      </c>
      <c r="G385" s="84">
        <v>45656</v>
      </c>
      <c r="H385" s="57">
        <v>4.9756</v>
      </c>
      <c r="I385" s="20">
        <v>124887.56</v>
      </c>
      <c r="J385" s="97">
        <f t="shared" si="10"/>
        <v>25100</v>
      </c>
      <c r="K385" s="93">
        <v>0</v>
      </c>
      <c r="L385" s="19">
        <f t="shared" si="11"/>
        <v>0</v>
      </c>
    </row>
    <row r="386" spans="2:12" s="11" customFormat="1" ht="33" x14ac:dyDescent="0.25">
      <c r="B386" s="16">
        <v>378</v>
      </c>
      <c r="C386" s="17" t="s">
        <v>2095</v>
      </c>
      <c r="D386" s="18" t="s">
        <v>2096</v>
      </c>
      <c r="E386" s="18" t="s">
        <v>2092</v>
      </c>
      <c r="F386" s="9" t="s">
        <v>2585</v>
      </c>
      <c r="G386" s="84">
        <v>45653</v>
      </c>
      <c r="H386" s="57">
        <v>4.9756</v>
      </c>
      <c r="I386" s="20">
        <v>124887.56</v>
      </c>
      <c r="J386" s="97">
        <f t="shared" si="10"/>
        <v>25100</v>
      </c>
      <c r="K386" s="93">
        <v>0</v>
      </c>
      <c r="L386" s="19">
        <f t="shared" si="11"/>
        <v>0</v>
      </c>
    </row>
    <row r="387" spans="2:12" s="11" customFormat="1" ht="49.5" x14ac:dyDescent="0.25">
      <c r="B387" s="16">
        <v>379</v>
      </c>
      <c r="C387" s="17" t="s">
        <v>2097</v>
      </c>
      <c r="D387" s="18" t="s">
        <v>2098</v>
      </c>
      <c r="E387" s="18" t="s">
        <v>2099</v>
      </c>
      <c r="F387" s="9" t="s">
        <v>2586</v>
      </c>
      <c r="G387" s="84">
        <v>45656</v>
      </c>
      <c r="H387" s="57">
        <v>4.9756</v>
      </c>
      <c r="I387" s="20">
        <v>124887.56</v>
      </c>
      <c r="J387" s="97">
        <f t="shared" si="10"/>
        <v>25100</v>
      </c>
      <c r="K387" s="93">
        <v>0</v>
      </c>
      <c r="L387" s="19">
        <f t="shared" si="11"/>
        <v>0</v>
      </c>
    </row>
    <row r="388" spans="2:12" s="11" customFormat="1" ht="33" x14ac:dyDescent="0.25">
      <c r="B388" s="16">
        <v>380</v>
      </c>
      <c r="C388" s="17" t="s">
        <v>2100</v>
      </c>
      <c r="D388" s="18" t="s">
        <v>2101</v>
      </c>
      <c r="E388" s="18" t="s">
        <v>2102</v>
      </c>
      <c r="F388" s="9" t="s">
        <v>2587</v>
      </c>
      <c r="G388" s="84">
        <v>45656</v>
      </c>
      <c r="H388" s="57">
        <v>4.9756</v>
      </c>
      <c r="I388" s="20">
        <v>124887.56</v>
      </c>
      <c r="J388" s="97">
        <f t="shared" si="10"/>
        <v>25100</v>
      </c>
      <c r="K388" s="93">
        <v>0</v>
      </c>
      <c r="L388" s="19">
        <f t="shared" si="11"/>
        <v>0</v>
      </c>
    </row>
    <row r="389" spans="2:12" s="11" customFormat="1" ht="33" x14ac:dyDescent="0.25">
      <c r="B389" s="16">
        <v>381</v>
      </c>
      <c r="C389" s="17" t="s">
        <v>2103</v>
      </c>
      <c r="D389" s="18" t="s">
        <v>2104</v>
      </c>
      <c r="E389" s="18" t="s">
        <v>2105</v>
      </c>
      <c r="F389" s="9" t="s">
        <v>2588</v>
      </c>
      <c r="G389" s="84">
        <v>45657</v>
      </c>
      <c r="H389" s="57">
        <v>4.9756</v>
      </c>
      <c r="I389" s="20">
        <v>205969.93</v>
      </c>
      <c r="J389" s="97">
        <f t="shared" si="10"/>
        <v>41395.998472546024</v>
      </c>
      <c r="K389" s="93">
        <v>0</v>
      </c>
      <c r="L389" s="19">
        <f t="shared" si="11"/>
        <v>0</v>
      </c>
    </row>
    <row r="390" spans="2:12" s="11" customFormat="1" ht="49.5" x14ac:dyDescent="0.25">
      <c r="B390" s="16">
        <v>382</v>
      </c>
      <c r="C390" s="17" t="s">
        <v>2106</v>
      </c>
      <c r="D390" s="18" t="s">
        <v>2107</v>
      </c>
      <c r="E390" s="18" t="s">
        <v>2099</v>
      </c>
      <c r="F390" s="9" t="s">
        <v>2589</v>
      </c>
      <c r="G390" s="84">
        <v>45645</v>
      </c>
      <c r="H390" s="57">
        <v>4.9756</v>
      </c>
      <c r="I390" s="20">
        <v>961380.45</v>
      </c>
      <c r="J390" s="97">
        <f t="shared" si="10"/>
        <v>193218.99871372295</v>
      </c>
      <c r="K390" s="93">
        <v>0</v>
      </c>
      <c r="L390" s="19">
        <f t="shared" si="11"/>
        <v>0</v>
      </c>
    </row>
    <row r="391" spans="2:12" s="11" customFormat="1" ht="49.5" x14ac:dyDescent="0.25">
      <c r="B391" s="16">
        <v>383</v>
      </c>
      <c r="C391" s="17" t="s">
        <v>2108</v>
      </c>
      <c r="D391" s="18" t="s">
        <v>2109</v>
      </c>
      <c r="E391" s="18" t="s">
        <v>2110</v>
      </c>
      <c r="F391" s="9" t="s">
        <v>2590</v>
      </c>
      <c r="G391" s="84">
        <v>45656</v>
      </c>
      <c r="H391" s="57">
        <v>4.9756</v>
      </c>
      <c r="I391" s="20">
        <v>679766.47</v>
      </c>
      <c r="J391" s="97">
        <f t="shared" si="10"/>
        <v>136619.99959803841</v>
      </c>
      <c r="K391" s="93">
        <v>0</v>
      </c>
      <c r="L391" s="19">
        <f t="shared" si="11"/>
        <v>0</v>
      </c>
    </row>
    <row r="392" spans="2:12" s="11" customFormat="1" ht="49.5" x14ac:dyDescent="0.25">
      <c r="B392" s="16">
        <v>384</v>
      </c>
      <c r="C392" s="17" t="s">
        <v>2111</v>
      </c>
      <c r="D392" s="18" t="s">
        <v>2112</v>
      </c>
      <c r="E392" s="18" t="s">
        <v>2113</v>
      </c>
      <c r="F392" s="9" t="s">
        <v>2591</v>
      </c>
      <c r="G392" s="84">
        <v>45656</v>
      </c>
      <c r="H392" s="57">
        <v>4.9756</v>
      </c>
      <c r="I392" s="20">
        <v>176773.11</v>
      </c>
      <c r="J392" s="97">
        <f t="shared" si="10"/>
        <v>35527.998633330652</v>
      </c>
      <c r="K392" s="93">
        <v>0</v>
      </c>
      <c r="L392" s="19">
        <f t="shared" si="11"/>
        <v>0</v>
      </c>
    </row>
    <row r="393" spans="2:12" s="11" customFormat="1" ht="49.5" x14ac:dyDescent="0.25">
      <c r="B393" s="16">
        <v>385</v>
      </c>
      <c r="C393" s="17" t="s">
        <v>2114</v>
      </c>
      <c r="D393" s="18" t="s">
        <v>2115</v>
      </c>
      <c r="E393" s="18" t="s">
        <v>2116</v>
      </c>
      <c r="F393" s="9" t="s">
        <v>2592</v>
      </c>
      <c r="G393" s="84">
        <v>45656</v>
      </c>
      <c r="H393" s="57">
        <v>4.9756</v>
      </c>
      <c r="I393" s="20">
        <v>653783.88</v>
      </c>
      <c r="J393" s="97">
        <f t="shared" si="10"/>
        <v>131397.99823136907</v>
      </c>
      <c r="K393" s="93">
        <v>0</v>
      </c>
      <c r="L393" s="19">
        <f t="shared" si="11"/>
        <v>0</v>
      </c>
    </row>
    <row r="394" spans="2:12" s="11" customFormat="1" ht="66" x14ac:dyDescent="0.25">
      <c r="B394" s="16">
        <v>386</v>
      </c>
      <c r="C394" s="17" t="s">
        <v>2117</v>
      </c>
      <c r="D394" s="18" t="s">
        <v>2118</v>
      </c>
      <c r="E394" s="18" t="s">
        <v>1685</v>
      </c>
      <c r="F394" s="9" t="s">
        <v>2593</v>
      </c>
      <c r="G394" s="84">
        <v>45645</v>
      </c>
      <c r="H394" s="57">
        <v>4.9756</v>
      </c>
      <c r="I394" s="20">
        <v>446624.78</v>
      </c>
      <c r="J394" s="97">
        <f t="shared" si="10"/>
        <v>89762.999437253806</v>
      </c>
      <c r="K394" s="93">
        <v>0</v>
      </c>
      <c r="L394" s="19">
        <f t="shared" si="11"/>
        <v>0</v>
      </c>
    </row>
    <row r="395" spans="2:12" s="11" customFormat="1" ht="49.5" x14ac:dyDescent="0.25">
      <c r="B395" s="16">
        <v>387</v>
      </c>
      <c r="C395" s="17" t="s">
        <v>2119</v>
      </c>
      <c r="D395" s="18" t="s">
        <v>2120</v>
      </c>
      <c r="E395" s="18" t="s">
        <v>1682</v>
      </c>
      <c r="F395" s="9" t="s">
        <v>2594</v>
      </c>
      <c r="G395" s="84">
        <v>45644</v>
      </c>
      <c r="H395" s="57">
        <v>4.9756</v>
      </c>
      <c r="I395" s="20">
        <v>327076.03999999998</v>
      </c>
      <c r="J395" s="97">
        <f t="shared" ref="J395:J430" si="12">I395/H395</f>
        <v>65735.999678430744</v>
      </c>
      <c r="K395" s="93">
        <v>0</v>
      </c>
      <c r="L395" s="19">
        <f t="shared" ref="L395:L430" si="13">K395/H395</f>
        <v>0</v>
      </c>
    </row>
    <row r="396" spans="2:12" s="11" customFormat="1" ht="33" x14ac:dyDescent="0.25">
      <c r="B396" s="16">
        <v>388</v>
      </c>
      <c r="C396" s="17" t="s">
        <v>2121</v>
      </c>
      <c r="D396" s="18" t="s">
        <v>2122</v>
      </c>
      <c r="E396" s="18" t="s">
        <v>2123</v>
      </c>
      <c r="F396" s="9" t="s">
        <v>2595</v>
      </c>
      <c r="G396" s="84">
        <v>45656</v>
      </c>
      <c r="H396" s="57">
        <v>4.9756</v>
      </c>
      <c r="I396" s="20">
        <v>120305.03</v>
      </c>
      <c r="J396" s="97">
        <f t="shared" si="12"/>
        <v>24178.999517646113</v>
      </c>
      <c r="K396" s="93">
        <v>0</v>
      </c>
      <c r="L396" s="19">
        <f t="shared" si="13"/>
        <v>0</v>
      </c>
    </row>
    <row r="397" spans="2:12" s="11" customFormat="1" ht="66" x14ac:dyDescent="0.25">
      <c r="B397" s="16">
        <v>389</v>
      </c>
      <c r="C397" s="17" t="s">
        <v>2124</v>
      </c>
      <c r="D397" s="18" t="s">
        <v>2125</v>
      </c>
      <c r="E397" s="18" t="s">
        <v>2126</v>
      </c>
      <c r="F397" s="9" t="s">
        <v>2596</v>
      </c>
      <c r="G397" s="84">
        <v>45646</v>
      </c>
      <c r="H397" s="57">
        <v>4.9756</v>
      </c>
      <c r="I397" s="20">
        <v>142610.64000000001</v>
      </c>
      <c r="J397" s="97">
        <f t="shared" si="12"/>
        <v>28661.998552938341</v>
      </c>
      <c r="K397" s="93">
        <v>0</v>
      </c>
      <c r="L397" s="19">
        <f t="shared" si="13"/>
        <v>0</v>
      </c>
    </row>
    <row r="398" spans="2:12" s="11" customFormat="1" ht="66" x14ac:dyDescent="0.25">
      <c r="B398" s="16">
        <v>390</v>
      </c>
      <c r="C398" s="17" t="s">
        <v>2127</v>
      </c>
      <c r="D398" s="18" t="s">
        <v>2128</v>
      </c>
      <c r="E398" s="18" t="s">
        <v>2129</v>
      </c>
      <c r="F398" s="9" t="s">
        <v>2597</v>
      </c>
      <c r="G398" s="84">
        <v>45646</v>
      </c>
      <c r="H398" s="57">
        <v>4.9756</v>
      </c>
      <c r="I398" s="20">
        <v>328195.55</v>
      </c>
      <c r="J398" s="97">
        <f t="shared" si="12"/>
        <v>65960.999678430744</v>
      </c>
      <c r="K398" s="93">
        <v>0</v>
      </c>
      <c r="L398" s="19">
        <f t="shared" si="13"/>
        <v>0</v>
      </c>
    </row>
    <row r="399" spans="2:12" s="11" customFormat="1" ht="82.5" x14ac:dyDescent="0.25">
      <c r="B399" s="16">
        <v>391</v>
      </c>
      <c r="C399" s="17" t="s">
        <v>2130</v>
      </c>
      <c r="D399" s="18" t="s">
        <v>2131</v>
      </c>
      <c r="E399" s="18" t="s">
        <v>2132</v>
      </c>
      <c r="F399" s="9" t="s">
        <v>2598</v>
      </c>
      <c r="G399" s="84">
        <v>45646</v>
      </c>
      <c r="H399" s="57">
        <v>4.9756</v>
      </c>
      <c r="I399" s="20">
        <v>597072</v>
      </c>
      <c r="J399" s="97">
        <f t="shared" si="12"/>
        <v>120000</v>
      </c>
      <c r="K399" s="93">
        <v>0</v>
      </c>
      <c r="L399" s="19">
        <f t="shared" si="13"/>
        <v>0</v>
      </c>
    </row>
    <row r="400" spans="2:12" s="11" customFormat="1" ht="82.5" x14ac:dyDescent="0.25">
      <c r="B400" s="16">
        <v>392</v>
      </c>
      <c r="C400" s="17" t="s">
        <v>2133</v>
      </c>
      <c r="D400" s="18" t="s">
        <v>2134</v>
      </c>
      <c r="E400" s="18" t="s">
        <v>2135</v>
      </c>
      <c r="F400" s="9" t="s">
        <v>2599</v>
      </c>
      <c r="G400" s="84">
        <v>45650</v>
      </c>
      <c r="H400" s="57">
        <v>4.9756</v>
      </c>
      <c r="I400" s="20">
        <v>927810.08</v>
      </c>
      <c r="J400" s="97">
        <f t="shared" si="12"/>
        <v>186471.99935686149</v>
      </c>
      <c r="K400" s="93">
        <v>0</v>
      </c>
      <c r="L400" s="19">
        <f t="shared" si="13"/>
        <v>0</v>
      </c>
    </row>
    <row r="401" spans="2:12" s="11" customFormat="1" ht="82.5" x14ac:dyDescent="0.25">
      <c r="B401" s="16">
        <v>393</v>
      </c>
      <c r="C401" s="17" t="s">
        <v>2136</v>
      </c>
      <c r="D401" s="18" t="s">
        <v>2137</v>
      </c>
      <c r="E401" s="18" t="s">
        <v>2135</v>
      </c>
      <c r="F401" s="9" t="s">
        <v>2600</v>
      </c>
      <c r="G401" s="84">
        <v>45650</v>
      </c>
      <c r="H401" s="57">
        <v>4.9756</v>
      </c>
      <c r="I401" s="20">
        <v>927810.08</v>
      </c>
      <c r="J401" s="97">
        <f t="shared" si="12"/>
        <v>186471.99935686149</v>
      </c>
      <c r="K401" s="93">
        <v>0</v>
      </c>
      <c r="L401" s="19">
        <f t="shared" si="13"/>
        <v>0</v>
      </c>
    </row>
    <row r="402" spans="2:12" s="11" customFormat="1" ht="115.5" x14ac:dyDescent="0.25">
      <c r="B402" s="16">
        <v>394</v>
      </c>
      <c r="C402" s="17" t="s">
        <v>2138</v>
      </c>
      <c r="D402" s="18" t="s">
        <v>2139</v>
      </c>
      <c r="E402" s="18" t="s">
        <v>1701</v>
      </c>
      <c r="F402" s="9" t="s">
        <v>2601</v>
      </c>
      <c r="G402" s="84">
        <v>45654</v>
      </c>
      <c r="H402" s="57">
        <v>4.9756</v>
      </c>
      <c r="I402" s="20">
        <v>2255842.5</v>
      </c>
      <c r="J402" s="97">
        <f t="shared" si="12"/>
        <v>453380.99927646917</v>
      </c>
      <c r="K402" s="93">
        <v>0</v>
      </c>
      <c r="L402" s="19">
        <f t="shared" si="13"/>
        <v>0</v>
      </c>
    </row>
    <row r="403" spans="2:12" s="11" customFormat="1" ht="33" x14ac:dyDescent="0.25">
      <c r="B403" s="16">
        <v>395</v>
      </c>
      <c r="C403" s="17" t="s">
        <v>2140</v>
      </c>
      <c r="D403" s="18" t="s">
        <v>2141</v>
      </c>
      <c r="E403" s="18" t="s">
        <v>1703</v>
      </c>
      <c r="F403" s="9" t="s">
        <v>2602</v>
      </c>
      <c r="G403" s="84">
        <v>45656</v>
      </c>
      <c r="H403" s="57">
        <v>4.9756</v>
      </c>
      <c r="I403" s="20">
        <v>272523.56</v>
      </c>
      <c r="J403" s="97">
        <f t="shared" si="12"/>
        <v>54771.999356861481</v>
      </c>
      <c r="K403" s="93">
        <v>0</v>
      </c>
      <c r="L403" s="19">
        <f t="shared" si="13"/>
        <v>0</v>
      </c>
    </row>
    <row r="404" spans="2:12" s="11" customFormat="1" ht="66" x14ac:dyDescent="0.25">
      <c r="B404" s="16">
        <v>396</v>
      </c>
      <c r="C404" s="17" t="s">
        <v>2142</v>
      </c>
      <c r="D404" s="18" t="s">
        <v>2143</v>
      </c>
      <c r="E404" s="18" t="s">
        <v>1703</v>
      </c>
      <c r="F404" s="9" t="s">
        <v>2603</v>
      </c>
      <c r="G404" s="84">
        <v>45656</v>
      </c>
      <c r="H404" s="57">
        <v>4.9756</v>
      </c>
      <c r="I404" s="20">
        <v>4890069.43</v>
      </c>
      <c r="J404" s="97">
        <f t="shared" si="12"/>
        <v>982809.99879411526</v>
      </c>
      <c r="K404" s="93">
        <v>0</v>
      </c>
      <c r="L404" s="19">
        <f t="shared" si="13"/>
        <v>0</v>
      </c>
    </row>
    <row r="405" spans="2:12" s="11" customFormat="1" ht="33" x14ac:dyDescent="0.25">
      <c r="B405" s="16">
        <v>397</v>
      </c>
      <c r="C405" s="17" t="s">
        <v>2144</v>
      </c>
      <c r="D405" s="18" t="s">
        <v>2145</v>
      </c>
      <c r="E405" s="18" t="s">
        <v>2132</v>
      </c>
      <c r="F405" s="9" t="s">
        <v>2604</v>
      </c>
      <c r="G405" s="84">
        <v>45649</v>
      </c>
      <c r="H405" s="57">
        <v>4.9756</v>
      </c>
      <c r="I405" s="20">
        <v>1294606.33</v>
      </c>
      <c r="J405" s="97">
        <f t="shared" si="12"/>
        <v>260190.99807058446</v>
      </c>
      <c r="K405" s="93">
        <v>0</v>
      </c>
      <c r="L405" s="19">
        <f t="shared" si="13"/>
        <v>0</v>
      </c>
    </row>
    <row r="406" spans="2:12" s="11" customFormat="1" ht="33" x14ac:dyDescent="0.25">
      <c r="B406" s="16">
        <v>398</v>
      </c>
      <c r="C406" s="17" t="s">
        <v>2146</v>
      </c>
      <c r="D406" s="18" t="s">
        <v>2147</v>
      </c>
      <c r="E406" s="18" t="s">
        <v>2148</v>
      </c>
      <c r="F406" s="9" t="s">
        <v>2605</v>
      </c>
      <c r="G406" s="84">
        <v>45656</v>
      </c>
      <c r="H406" s="57">
        <v>4.9756</v>
      </c>
      <c r="I406" s="20">
        <v>1856973.52</v>
      </c>
      <c r="J406" s="97">
        <f t="shared" si="12"/>
        <v>373215.99807058444</v>
      </c>
      <c r="K406" s="93">
        <v>0</v>
      </c>
      <c r="L406" s="19">
        <f t="shared" si="13"/>
        <v>0</v>
      </c>
    </row>
    <row r="407" spans="2:12" s="11" customFormat="1" ht="49.5" x14ac:dyDescent="0.25">
      <c r="B407" s="16">
        <v>399</v>
      </c>
      <c r="C407" s="17" t="s">
        <v>2149</v>
      </c>
      <c r="D407" s="18" t="s">
        <v>2150</v>
      </c>
      <c r="E407" s="18" t="s">
        <v>2151</v>
      </c>
      <c r="F407" s="9" t="s">
        <v>2606</v>
      </c>
      <c r="G407" s="84">
        <v>45657</v>
      </c>
      <c r="H407" s="57">
        <v>4.9756</v>
      </c>
      <c r="I407" s="20">
        <v>715386.79</v>
      </c>
      <c r="J407" s="97">
        <f t="shared" si="12"/>
        <v>143778.99951764612</v>
      </c>
      <c r="K407" s="93">
        <v>0</v>
      </c>
      <c r="L407" s="19">
        <f t="shared" si="13"/>
        <v>0</v>
      </c>
    </row>
    <row r="408" spans="2:12" s="11" customFormat="1" ht="66" x14ac:dyDescent="0.25">
      <c r="B408" s="16">
        <v>400</v>
      </c>
      <c r="C408" s="17" t="s">
        <v>2152</v>
      </c>
      <c r="D408" s="18" t="s">
        <v>2153</v>
      </c>
      <c r="E408" s="18" t="s">
        <v>1733</v>
      </c>
      <c r="F408" s="9" t="s">
        <v>2607</v>
      </c>
      <c r="G408" s="84">
        <v>45645</v>
      </c>
      <c r="H408" s="57">
        <v>4.9756</v>
      </c>
      <c r="I408" s="20">
        <v>3315316.91</v>
      </c>
      <c r="J408" s="97">
        <f t="shared" si="12"/>
        <v>666314.99919607688</v>
      </c>
      <c r="K408" s="93">
        <v>0</v>
      </c>
      <c r="L408" s="19">
        <f t="shared" si="13"/>
        <v>0</v>
      </c>
    </row>
    <row r="409" spans="2:12" s="11" customFormat="1" ht="82.5" x14ac:dyDescent="0.25">
      <c r="B409" s="16">
        <v>401</v>
      </c>
      <c r="C409" s="17" t="s">
        <v>2154</v>
      </c>
      <c r="D409" s="18" t="s">
        <v>2155</v>
      </c>
      <c r="E409" s="18" t="s">
        <v>2156</v>
      </c>
      <c r="F409" s="9" t="s">
        <v>2608</v>
      </c>
      <c r="G409" s="84">
        <v>45646</v>
      </c>
      <c r="H409" s="57">
        <v>4.9756</v>
      </c>
      <c r="I409" s="20">
        <v>203750.82</v>
      </c>
      <c r="J409" s="97">
        <f t="shared" si="12"/>
        <v>40950</v>
      </c>
      <c r="K409" s="93">
        <v>0</v>
      </c>
      <c r="L409" s="19">
        <f t="shared" si="13"/>
        <v>0</v>
      </c>
    </row>
    <row r="410" spans="2:12" s="11" customFormat="1" ht="66" x14ac:dyDescent="0.25">
      <c r="B410" s="16">
        <v>402</v>
      </c>
      <c r="C410" s="17" t="s">
        <v>2157</v>
      </c>
      <c r="D410" s="18" t="s">
        <v>2158</v>
      </c>
      <c r="E410" s="18" t="s">
        <v>2159</v>
      </c>
      <c r="F410" s="9" t="s">
        <v>2609</v>
      </c>
      <c r="G410" s="84">
        <v>45649</v>
      </c>
      <c r="H410" s="57">
        <v>4.9756</v>
      </c>
      <c r="I410" s="20">
        <v>1442426.44</v>
      </c>
      <c r="J410" s="97">
        <f t="shared" si="12"/>
        <v>289900</v>
      </c>
      <c r="K410" s="93">
        <v>0</v>
      </c>
      <c r="L410" s="19">
        <f t="shared" si="13"/>
        <v>0</v>
      </c>
    </row>
    <row r="411" spans="2:12" s="11" customFormat="1" ht="66" x14ac:dyDescent="0.25">
      <c r="B411" s="16">
        <v>403</v>
      </c>
      <c r="C411" s="17" t="s">
        <v>2160</v>
      </c>
      <c r="D411" s="18" t="s">
        <v>2158</v>
      </c>
      <c r="E411" s="18" t="s">
        <v>2159</v>
      </c>
      <c r="F411" s="9" t="s">
        <v>2610</v>
      </c>
      <c r="G411" s="84">
        <v>45649</v>
      </c>
      <c r="H411" s="57">
        <v>4.9756</v>
      </c>
      <c r="I411" s="20">
        <v>1442426.44</v>
      </c>
      <c r="J411" s="97">
        <f t="shared" si="12"/>
        <v>289900</v>
      </c>
      <c r="K411" s="93">
        <v>0</v>
      </c>
      <c r="L411" s="19">
        <f t="shared" si="13"/>
        <v>0</v>
      </c>
    </row>
    <row r="412" spans="2:12" s="11" customFormat="1" ht="82.5" x14ac:dyDescent="0.25">
      <c r="B412" s="16">
        <v>404</v>
      </c>
      <c r="C412" s="17" t="s">
        <v>2161</v>
      </c>
      <c r="D412" s="18" t="s">
        <v>2162</v>
      </c>
      <c r="E412" s="18" t="s">
        <v>2156</v>
      </c>
      <c r="F412" s="9" t="s">
        <v>2611</v>
      </c>
      <c r="G412" s="84">
        <v>45643</v>
      </c>
      <c r="H412" s="57">
        <v>4.9756</v>
      </c>
      <c r="I412" s="20">
        <v>957305.44</v>
      </c>
      <c r="J412" s="97">
        <f t="shared" si="12"/>
        <v>192400</v>
      </c>
      <c r="K412" s="93">
        <v>0</v>
      </c>
      <c r="L412" s="19">
        <f t="shared" si="13"/>
        <v>0</v>
      </c>
    </row>
    <row r="413" spans="2:12" s="11" customFormat="1" ht="82.5" x14ac:dyDescent="0.25">
      <c r="B413" s="16">
        <v>405</v>
      </c>
      <c r="C413" s="17" t="s">
        <v>2163</v>
      </c>
      <c r="D413" s="18" t="s">
        <v>2164</v>
      </c>
      <c r="E413" s="18" t="s">
        <v>2165</v>
      </c>
      <c r="F413" s="9" t="s">
        <v>2612</v>
      </c>
      <c r="G413" s="84">
        <v>45643</v>
      </c>
      <c r="H413" s="57">
        <v>4.9756</v>
      </c>
      <c r="I413" s="20">
        <v>454720.08</v>
      </c>
      <c r="J413" s="97">
        <f t="shared" si="12"/>
        <v>91389.999196076853</v>
      </c>
      <c r="K413" s="93">
        <v>0</v>
      </c>
      <c r="L413" s="19">
        <f t="shared" si="13"/>
        <v>0</v>
      </c>
    </row>
    <row r="414" spans="2:12" s="11" customFormat="1" ht="132" x14ac:dyDescent="0.25">
      <c r="B414" s="16">
        <v>406</v>
      </c>
      <c r="C414" s="17" t="s">
        <v>2166</v>
      </c>
      <c r="D414" s="18" t="s">
        <v>2167</v>
      </c>
      <c r="E414" s="18" t="s">
        <v>2168</v>
      </c>
      <c r="F414" s="9" t="s">
        <v>2613</v>
      </c>
      <c r="G414" s="84">
        <v>45645</v>
      </c>
      <c r="H414" s="57">
        <v>4.9756</v>
      </c>
      <c r="I414" s="20">
        <v>823959.36</v>
      </c>
      <c r="J414" s="97">
        <f t="shared" si="12"/>
        <v>165600</v>
      </c>
      <c r="K414" s="93">
        <v>0</v>
      </c>
      <c r="L414" s="19">
        <f t="shared" si="13"/>
        <v>0</v>
      </c>
    </row>
    <row r="415" spans="2:12" s="11" customFormat="1" ht="115.5" x14ac:dyDescent="0.25">
      <c r="B415" s="16">
        <v>407</v>
      </c>
      <c r="C415" s="17" t="s">
        <v>2169</v>
      </c>
      <c r="D415" s="18" t="s">
        <v>2170</v>
      </c>
      <c r="E415" s="18" t="s">
        <v>2168</v>
      </c>
      <c r="F415" s="9" t="s">
        <v>2614</v>
      </c>
      <c r="G415" s="84">
        <v>45645</v>
      </c>
      <c r="H415" s="57">
        <v>4.9756</v>
      </c>
      <c r="I415" s="20">
        <v>2587212.48</v>
      </c>
      <c r="J415" s="97">
        <f t="shared" si="12"/>
        <v>519979.99839215371</v>
      </c>
      <c r="K415" s="93">
        <v>0</v>
      </c>
      <c r="L415" s="19">
        <f t="shared" si="13"/>
        <v>0</v>
      </c>
    </row>
    <row r="416" spans="2:12" s="11" customFormat="1" ht="82.5" x14ac:dyDescent="0.25">
      <c r="B416" s="16">
        <v>408</v>
      </c>
      <c r="C416" s="17" t="s">
        <v>2171</v>
      </c>
      <c r="D416" s="18" t="s">
        <v>2172</v>
      </c>
      <c r="E416" s="18" t="s">
        <v>2173</v>
      </c>
      <c r="F416" s="9" t="s">
        <v>2615</v>
      </c>
      <c r="G416" s="84">
        <v>45643</v>
      </c>
      <c r="H416" s="57">
        <v>4.9756</v>
      </c>
      <c r="I416" s="20">
        <v>124967.16</v>
      </c>
      <c r="J416" s="97">
        <f t="shared" si="12"/>
        <v>25115.998070584454</v>
      </c>
      <c r="K416" s="93">
        <v>0</v>
      </c>
      <c r="L416" s="19">
        <f t="shared" si="13"/>
        <v>0</v>
      </c>
    </row>
    <row r="417" spans="2:12" s="11" customFormat="1" ht="66" x14ac:dyDescent="0.25">
      <c r="B417" s="16">
        <v>409</v>
      </c>
      <c r="C417" s="17" t="s">
        <v>2174</v>
      </c>
      <c r="D417" s="18" t="s">
        <v>2175</v>
      </c>
      <c r="E417" s="18" t="s">
        <v>2176</v>
      </c>
      <c r="F417" s="9" t="s">
        <v>2616</v>
      </c>
      <c r="G417" s="84">
        <v>45644</v>
      </c>
      <c r="H417" s="57">
        <v>4.9756</v>
      </c>
      <c r="I417" s="20">
        <v>1195114.24</v>
      </c>
      <c r="J417" s="97">
        <f t="shared" si="12"/>
        <v>240194.99959803841</v>
      </c>
      <c r="K417" s="93">
        <v>0</v>
      </c>
      <c r="L417" s="19">
        <f t="shared" si="13"/>
        <v>0</v>
      </c>
    </row>
    <row r="418" spans="2:12" s="11" customFormat="1" ht="49.5" x14ac:dyDescent="0.25">
      <c r="B418" s="16">
        <v>410</v>
      </c>
      <c r="C418" s="17" t="s">
        <v>2177</v>
      </c>
      <c r="D418" s="18" t="s">
        <v>2178</v>
      </c>
      <c r="E418" s="18" t="s">
        <v>1306</v>
      </c>
      <c r="F418" s="9" t="s">
        <v>2617</v>
      </c>
      <c r="G418" s="84">
        <v>45644</v>
      </c>
      <c r="H418" s="57">
        <v>4.9756</v>
      </c>
      <c r="I418" s="20">
        <v>344799.12</v>
      </c>
      <c r="J418" s="97">
        <f t="shared" si="12"/>
        <v>69297.998231369085</v>
      </c>
      <c r="K418" s="93">
        <v>0</v>
      </c>
      <c r="L418" s="19">
        <f t="shared" si="13"/>
        <v>0</v>
      </c>
    </row>
    <row r="419" spans="2:12" s="11" customFormat="1" ht="33" x14ac:dyDescent="0.25">
      <c r="B419" s="16">
        <v>411</v>
      </c>
      <c r="C419" s="17" t="s">
        <v>2179</v>
      </c>
      <c r="D419" s="18" t="s">
        <v>2180</v>
      </c>
      <c r="E419" s="18" t="s">
        <v>2181</v>
      </c>
      <c r="F419" s="9" t="s">
        <v>2618</v>
      </c>
      <c r="G419" s="84">
        <v>45650</v>
      </c>
      <c r="H419" s="57">
        <v>4.9756</v>
      </c>
      <c r="I419" s="20">
        <v>1641948</v>
      </c>
      <c r="J419" s="97">
        <f t="shared" si="12"/>
        <v>330000</v>
      </c>
      <c r="K419" s="93">
        <v>0</v>
      </c>
      <c r="L419" s="19">
        <f t="shared" si="13"/>
        <v>0</v>
      </c>
    </row>
    <row r="420" spans="2:12" s="11" customFormat="1" ht="49.5" x14ac:dyDescent="0.25">
      <c r="B420" s="16">
        <v>412</v>
      </c>
      <c r="C420" s="17" t="s">
        <v>2182</v>
      </c>
      <c r="D420" s="18" t="s">
        <v>2183</v>
      </c>
      <c r="E420" s="18" t="s">
        <v>2184</v>
      </c>
      <c r="F420" s="9" t="s">
        <v>2619</v>
      </c>
      <c r="G420" s="84">
        <v>45646</v>
      </c>
      <c r="H420" s="57">
        <v>4.9756</v>
      </c>
      <c r="I420" s="20">
        <v>123389.9</v>
      </c>
      <c r="J420" s="97">
        <f t="shared" si="12"/>
        <v>24798.999115684539</v>
      </c>
      <c r="K420" s="93">
        <v>0</v>
      </c>
      <c r="L420" s="19">
        <f t="shared" si="13"/>
        <v>0</v>
      </c>
    </row>
    <row r="421" spans="2:12" s="11" customFormat="1" ht="66" x14ac:dyDescent="0.25">
      <c r="B421" s="16">
        <v>413</v>
      </c>
      <c r="C421" s="17" t="s">
        <v>2185</v>
      </c>
      <c r="D421" s="18" t="s">
        <v>2186</v>
      </c>
      <c r="E421" s="18" t="s">
        <v>2187</v>
      </c>
      <c r="F421" s="9" t="s">
        <v>2620</v>
      </c>
      <c r="G421" s="84">
        <v>45650</v>
      </c>
      <c r="H421" s="57">
        <v>4.9756</v>
      </c>
      <c r="I421" s="20">
        <v>7494900.5199999996</v>
      </c>
      <c r="J421" s="97">
        <f t="shared" si="12"/>
        <v>1506330.999276469</v>
      </c>
      <c r="K421" s="93">
        <v>0</v>
      </c>
      <c r="L421" s="19">
        <f t="shared" si="13"/>
        <v>0</v>
      </c>
    </row>
    <row r="422" spans="2:12" s="11" customFormat="1" ht="33" x14ac:dyDescent="0.25">
      <c r="B422" s="16">
        <v>414</v>
      </c>
      <c r="C422" s="17" t="s">
        <v>2188</v>
      </c>
      <c r="D422" s="18" t="s">
        <v>2189</v>
      </c>
      <c r="E422" s="18" t="s">
        <v>2190</v>
      </c>
      <c r="F422" s="9" t="s">
        <v>2621</v>
      </c>
      <c r="G422" s="84">
        <v>45656</v>
      </c>
      <c r="H422" s="57">
        <v>4.9756</v>
      </c>
      <c r="I422" s="20">
        <v>4925256.87</v>
      </c>
      <c r="J422" s="97">
        <f t="shared" si="12"/>
        <v>989881.99815097684</v>
      </c>
      <c r="K422" s="93">
        <v>0</v>
      </c>
      <c r="L422" s="19">
        <f t="shared" si="13"/>
        <v>0</v>
      </c>
    </row>
    <row r="423" spans="2:12" s="11" customFormat="1" ht="33" x14ac:dyDescent="0.25">
      <c r="B423" s="16">
        <v>415</v>
      </c>
      <c r="C423" s="17" t="s">
        <v>2191</v>
      </c>
      <c r="D423" s="18" t="s">
        <v>2189</v>
      </c>
      <c r="E423" s="18" t="s">
        <v>2192</v>
      </c>
      <c r="F423" s="9" t="s">
        <v>2622</v>
      </c>
      <c r="G423" s="84">
        <v>45650</v>
      </c>
      <c r="H423" s="57">
        <v>4.9756</v>
      </c>
      <c r="I423" s="20">
        <v>11150319.6</v>
      </c>
      <c r="J423" s="97">
        <f t="shared" si="12"/>
        <v>2241000</v>
      </c>
      <c r="K423" s="93">
        <v>0</v>
      </c>
      <c r="L423" s="19">
        <f t="shared" si="13"/>
        <v>0</v>
      </c>
    </row>
    <row r="424" spans="2:12" s="11" customFormat="1" ht="33" x14ac:dyDescent="0.25">
      <c r="B424" s="16">
        <v>416</v>
      </c>
      <c r="C424" s="17" t="s">
        <v>2193</v>
      </c>
      <c r="D424" s="18" t="s">
        <v>2194</v>
      </c>
      <c r="E424" s="18" t="s">
        <v>1576</v>
      </c>
      <c r="F424" s="9" t="s">
        <v>2623</v>
      </c>
      <c r="G424" s="84">
        <v>45646</v>
      </c>
      <c r="H424" s="57">
        <v>4.9756</v>
      </c>
      <c r="I424" s="20">
        <v>4348674.4000000004</v>
      </c>
      <c r="J424" s="97">
        <f t="shared" si="12"/>
        <v>874000.00000000012</v>
      </c>
      <c r="K424" s="93">
        <v>0</v>
      </c>
      <c r="L424" s="19">
        <f t="shared" si="13"/>
        <v>0</v>
      </c>
    </row>
    <row r="425" spans="2:12" s="11" customFormat="1" ht="33" x14ac:dyDescent="0.25">
      <c r="B425" s="16">
        <v>417</v>
      </c>
      <c r="C425" s="17" t="s">
        <v>2195</v>
      </c>
      <c r="D425" s="18" t="s">
        <v>2196</v>
      </c>
      <c r="E425" s="18" t="s">
        <v>1576</v>
      </c>
      <c r="F425" s="9" t="s">
        <v>2624</v>
      </c>
      <c r="G425" s="84">
        <v>45649</v>
      </c>
      <c r="H425" s="57">
        <v>4.9756</v>
      </c>
      <c r="I425" s="20">
        <v>5035307.2</v>
      </c>
      <c r="J425" s="97">
        <f t="shared" si="12"/>
        <v>1012000</v>
      </c>
      <c r="K425" s="93">
        <v>0</v>
      </c>
      <c r="L425" s="19">
        <f t="shared" si="13"/>
        <v>0</v>
      </c>
    </row>
    <row r="426" spans="2:12" s="11" customFormat="1" ht="33" x14ac:dyDescent="0.25">
      <c r="B426" s="16">
        <v>418</v>
      </c>
      <c r="C426" s="17" t="s">
        <v>2197</v>
      </c>
      <c r="D426" s="18" t="s">
        <v>2198</v>
      </c>
      <c r="E426" s="18" t="s">
        <v>1557</v>
      </c>
      <c r="F426" s="9" t="s">
        <v>2625</v>
      </c>
      <c r="G426" s="84">
        <v>45646</v>
      </c>
      <c r="H426" s="57">
        <v>4.9756</v>
      </c>
      <c r="I426" s="20">
        <v>3721748.8</v>
      </c>
      <c r="J426" s="97">
        <f t="shared" si="12"/>
        <v>748000</v>
      </c>
      <c r="K426" s="93">
        <v>0</v>
      </c>
      <c r="L426" s="19">
        <f t="shared" si="13"/>
        <v>0</v>
      </c>
    </row>
    <row r="427" spans="2:12" s="11" customFormat="1" ht="33" x14ac:dyDescent="0.25">
      <c r="B427" s="16">
        <v>419</v>
      </c>
      <c r="C427" s="17" t="s">
        <v>2199</v>
      </c>
      <c r="D427" s="18" t="s">
        <v>2200</v>
      </c>
      <c r="E427" s="18" t="s">
        <v>1603</v>
      </c>
      <c r="F427" s="9" t="s">
        <v>2626</v>
      </c>
      <c r="G427" s="84">
        <v>45645</v>
      </c>
      <c r="H427" s="57">
        <v>4.9756</v>
      </c>
      <c r="I427" s="20">
        <v>4925844</v>
      </c>
      <c r="J427" s="97">
        <f t="shared" si="12"/>
        <v>990000</v>
      </c>
      <c r="K427" s="93">
        <v>0</v>
      </c>
      <c r="L427" s="19">
        <f t="shared" si="13"/>
        <v>0</v>
      </c>
    </row>
    <row r="428" spans="2:12" s="11" customFormat="1" x14ac:dyDescent="0.25">
      <c r="B428" s="16">
        <v>420</v>
      </c>
      <c r="C428" s="17" t="s">
        <v>2201</v>
      </c>
      <c r="D428" s="18" t="s">
        <v>2202</v>
      </c>
      <c r="E428" s="18" t="s">
        <v>1641</v>
      </c>
      <c r="F428" s="9" t="s">
        <v>2627</v>
      </c>
      <c r="G428" s="84">
        <v>45643</v>
      </c>
      <c r="H428" s="57">
        <v>4.9756</v>
      </c>
      <c r="I428" s="20">
        <v>6359667.6200000001</v>
      </c>
      <c r="J428" s="97">
        <f t="shared" si="12"/>
        <v>1278170.998472546</v>
      </c>
      <c r="K428" s="93">
        <v>0</v>
      </c>
      <c r="L428" s="19">
        <f t="shared" si="13"/>
        <v>0</v>
      </c>
    </row>
    <row r="429" spans="2:12" s="11" customFormat="1" ht="33" x14ac:dyDescent="0.25">
      <c r="B429" s="16">
        <v>421</v>
      </c>
      <c r="C429" s="17" t="s">
        <v>2203</v>
      </c>
      <c r="D429" s="18" t="s">
        <v>1805</v>
      </c>
      <c r="E429" s="18" t="s">
        <v>1808</v>
      </c>
      <c r="F429" s="9" t="s">
        <v>2628</v>
      </c>
      <c r="G429" s="84">
        <v>45644</v>
      </c>
      <c r="H429" s="57">
        <v>4.9756</v>
      </c>
      <c r="I429" s="20">
        <v>3273969.67</v>
      </c>
      <c r="J429" s="97">
        <f t="shared" si="12"/>
        <v>658004.99839215365</v>
      </c>
      <c r="K429" s="93">
        <v>0</v>
      </c>
      <c r="L429" s="19">
        <f t="shared" si="13"/>
        <v>0</v>
      </c>
    </row>
    <row r="430" spans="2:12" s="11" customFormat="1" ht="99" x14ac:dyDescent="0.25">
      <c r="B430" s="16">
        <v>422</v>
      </c>
      <c r="C430" s="17" t="s">
        <v>2204</v>
      </c>
      <c r="D430" s="18" t="s">
        <v>1910</v>
      </c>
      <c r="E430" s="18" t="s">
        <v>1911</v>
      </c>
      <c r="F430" s="9" t="s">
        <v>2629</v>
      </c>
      <c r="G430" s="84">
        <v>45645</v>
      </c>
      <c r="H430" s="57">
        <v>4.9756</v>
      </c>
      <c r="I430" s="20">
        <v>3909687.16</v>
      </c>
      <c r="J430" s="97">
        <f t="shared" si="12"/>
        <v>785771.99935686146</v>
      </c>
      <c r="K430" s="93">
        <v>0</v>
      </c>
      <c r="L430" s="19">
        <f t="shared" si="13"/>
        <v>0</v>
      </c>
    </row>
    <row r="431" spans="2:12" s="11" customFormat="1" ht="50.25" thickBot="1" x14ac:dyDescent="0.3">
      <c r="B431" s="16">
        <v>423</v>
      </c>
      <c r="C431" s="17" t="s">
        <v>2205</v>
      </c>
      <c r="D431" s="18" t="s">
        <v>2206</v>
      </c>
      <c r="E431" s="18" t="s">
        <v>2207</v>
      </c>
      <c r="F431" s="9" t="s">
        <v>2630</v>
      </c>
      <c r="G431" s="84">
        <v>45656</v>
      </c>
      <c r="H431" s="57">
        <v>4.9756</v>
      </c>
      <c r="I431" s="20">
        <v>3980480</v>
      </c>
      <c r="J431" s="97">
        <f>I431/H431</f>
        <v>800000</v>
      </c>
      <c r="K431" s="93">
        <v>0</v>
      </c>
      <c r="L431" s="19">
        <f>K431/H431</f>
        <v>0</v>
      </c>
    </row>
    <row r="432" spans="2:12" ht="20.100000000000001" customHeight="1" thickBot="1" x14ac:dyDescent="0.35">
      <c r="B432" s="337"/>
      <c r="C432" s="338"/>
      <c r="D432" s="338"/>
      <c r="E432" s="338"/>
      <c r="F432" s="338"/>
      <c r="G432" s="338"/>
      <c r="H432" s="339"/>
      <c r="I432" s="26">
        <f>SUM(I9:I431)</f>
        <v>390369000.86999989</v>
      </c>
      <c r="J432" s="99">
        <f>SUM(J9:J431)</f>
        <v>78456668.717340678</v>
      </c>
      <c r="K432" s="95">
        <f>SUM(K9:K431)</f>
        <v>0</v>
      </c>
      <c r="L432" s="28">
        <f>SUM(L9:L431)</f>
        <v>0</v>
      </c>
    </row>
  </sheetData>
  <mergeCells count="10">
    <mergeCell ref="B432:H432"/>
    <mergeCell ref="K7:L7"/>
    <mergeCell ref="B3:L3"/>
    <mergeCell ref="B6:L6"/>
    <mergeCell ref="B7:B8"/>
    <mergeCell ref="C7:C8"/>
    <mergeCell ref="D7:D8"/>
    <mergeCell ref="F7:G7"/>
    <mergeCell ref="I7:J7"/>
    <mergeCell ref="E7:E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B60EF-567B-47E6-94C5-E6BF9EFCEEE1}">
  <dimension ref="B2:L12"/>
  <sheetViews>
    <sheetView workbookViewId="0">
      <selection activeCell="I27" sqref="I27"/>
    </sheetView>
  </sheetViews>
  <sheetFormatPr defaultColWidth="8.85546875" defaultRowHeight="16.5" x14ac:dyDescent="0.3"/>
  <cols>
    <col min="1" max="1" width="5.5703125" style="7" customWidth="1"/>
    <col min="2" max="2" width="5.5703125" style="10" customWidth="1"/>
    <col min="3" max="3" width="42.85546875" style="10" customWidth="1"/>
    <col min="4" max="4" width="26.85546875" style="7" customWidth="1"/>
    <col min="5" max="5" width="22.85546875" style="7" customWidth="1"/>
    <col min="6" max="6" width="5.85546875" style="10" customWidth="1"/>
    <col min="7" max="7" width="10.85546875" style="10" customWidth="1"/>
    <col min="8" max="8" width="12.5703125" style="10" customWidth="1"/>
    <col min="9" max="12" width="15.85546875" style="7" customWidth="1"/>
    <col min="13" max="16384" width="8.85546875" style="7"/>
  </cols>
  <sheetData>
    <row r="2" spans="2:12" ht="17.25" thickBot="1" x14ac:dyDescent="0.35"/>
    <row r="3" spans="2:12" ht="18.75" thickBot="1" x14ac:dyDescent="0.35">
      <c r="B3" s="323" t="s">
        <v>205</v>
      </c>
      <c r="C3" s="324"/>
      <c r="D3" s="324"/>
      <c r="E3" s="324"/>
      <c r="F3" s="324"/>
      <c r="G3" s="324"/>
      <c r="H3" s="324"/>
      <c r="I3" s="324"/>
      <c r="J3" s="324"/>
      <c r="K3" s="324"/>
      <c r="L3" s="325"/>
    </row>
    <row r="5" spans="2:12" ht="17.25" thickBot="1" x14ac:dyDescent="0.35"/>
    <row r="6" spans="2:12" ht="17.25" thickBot="1" x14ac:dyDescent="0.35">
      <c r="B6" s="326" t="s">
        <v>2641</v>
      </c>
      <c r="C6" s="327"/>
      <c r="D6" s="327"/>
      <c r="E6" s="327"/>
      <c r="F6" s="327"/>
      <c r="G6" s="327"/>
      <c r="H6" s="327"/>
      <c r="I6" s="327"/>
      <c r="J6" s="327"/>
      <c r="K6" s="327"/>
      <c r="L6" s="328"/>
    </row>
    <row r="7" spans="2:12" ht="49.5" x14ac:dyDescent="0.3">
      <c r="B7" s="329" t="s">
        <v>184</v>
      </c>
      <c r="C7" s="331" t="s">
        <v>178</v>
      </c>
      <c r="D7" s="331" t="s">
        <v>179</v>
      </c>
      <c r="E7" s="331" t="s">
        <v>192</v>
      </c>
      <c r="F7" s="335" t="s">
        <v>180</v>
      </c>
      <c r="G7" s="336"/>
      <c r="H7" s="105" t="s">
        <v>213</v>
      </c>
      <c r="I7" s="333" t="s">
        <v>181</v>
      </c>
      <c r="J7" s="340"/>
      <c r="K7" s="333" t="s">
        <v>212</v>
      </c>
      <c r="L7" s="341"/>
    </row>
    <row r="8" spans="2:12" s="32" customFormat="1" ht="14.25" thickBot="1" x14ac:dyDescent="0.3">
      <c r="B8" s="330"/>
      <c r="C8" s="332"/>
      <c r="D8" s="332"/>
      <c r="E8" s="332"/>
      <c r="F8" s="29" t="s">
        <v>182</v>
      </c>
      <c r="G8" s="29" t="s">
        <v>183</v>
      </c>
      <c r="H8" s="30" t="s">
        <v>214</v>
      </c>
      <c r="I8" s="29" t="s">
        <v>175</v>
      </c>
      <c r="J8" s="30" t="s">
        <v>176</v>
      </c>
      <c r="K8" s="29" t="s">
        <v>175</v>
      </c>
      <c r="L8" s="31" t="s">
        <v>176</v>
      </c>
    </row>
    <row r="9" spans="2:12" s="11" customFormat="1" ht="33" x14ac:dyDescent="0.25">
      <c r="B9" s="12">
        <v>1</v>
      </c>
      <c r="C9" s="13" t="s">
        <v>2636</v>
      </c>
      <c r="D9" s="14" t="s">
        <v>2639</v>
      </c>
      <c r="E9" s="14" t="s">
        <v>2640</v>
      </c>
      <c r="F9" s="8">
        <v>412</v>
      </c>
      <c r="G9" s="85">
        <v>45623</v>
      </c>
      <c r="H9" s="116">
        <v>4.9702000000000002</v>
      </c>
      <c r="I9" s="33">
        <v>258597487.81</v>
      </c>
      <c r="J9" s="87">
        <v>52029593.941893682</v>
      </c>
      <c r="K9" s="33">
        <v>0</v>
      </c>
      <c r="L9" s="15">
        <f>K9/H9</f>
        <v>0</v>
      </c>
    </row>
    <row r="10" spans="2:12" s="11" customFormat="1" ht="49.5" x14ac:dyDescent="0.25">
      <c r="B10" s="16">
        <v>2</v>
      </c>
      <c r="C10" s="17" t="s">
        <v>2637</v>
      </c>
      <c r="D10" s="18" t="s">
        <v>2639</v>
      </c>
      <c r="E10" s="18" t="s">
        <v>2640</v>
      </c>
      <c r="F10" s="9">
        <v>413</v>
      </c>
      <c r="G10" s="84">
        <v>45623</v>
      </c>
      <c r="H10" s="57">
        <v>4.9702000000000002</v>
      </c>
      <c r="I10" s="20">
        <v>343542787.25999999</v>
      </c>
      <c r="J10" s="88">
        <v>69120515.725725323</v>
      </c>
      <c r="K10" s="20">
        <v>0</v>
      </c>
      <c r="L10" s="19">
        <f t="shared" ref="L10:L11" si="0">K10/H10</f>
        <v>0</v>
      </c>
    </row>
    <row r="11" spans="2:12" s="11" customFormat="1" ht="33.75" thickBot="1" x14ac:dyDescent="0.3">
      <c r="B11" s="16">
        <v>3</v>
      </c>
      <c r="C11" s="17" t="s">
        <v>2638</v>
      </c>
      <c r="D11" s="18" t="s">
        <v>2639</v>
      </c>
      <c r="E11" s="18" t="s">
        <v>2640</v>
      </c>
      <c r="F11" s="9">
        <v>414</v>
      </c>
      <c r="G11" s="84">
        <v>45623</v>
      </c>
      <c r="H11" s="100">
        <v>4.9702000000000002</v>
      </c>
      <c r="I11" s="20">
        <v>1196823614.9300001</v>
      </c>
      <c r="J11" s="88">
        <v>240799890.33238101</v>
      </c>
      <c r="K11" s="20">
        <v>0</v>
      </c>
      <c r="L11" s="19">
        <f t="shared" si="0"/>
        <v>0</v>
      </c>
    </row>
    <row r="12" spans="2:12" ht="17.25" thickBot="1" x14ac:dyDescent="0.35">
      <c r="B12" s="345"/>
      <c r="C12" s="346"/>
      <c r="D12" s="346"/>
      <c r="E12" s="346"/>
      <c r="F12" s="346"/>
      <c r="G12" s="346"/>
      <c r="H12" s="27"/>
      <c r="I12" s="26">
        <f>SUM(I9:I11)</f>
        <v>1798963890</v>
      </c>
      <c r="J12" s="90">
        <f>SUM(J9:J11)</f>
        <v>361950000</v>
      </c>
      <c r="K12" s="26">
        <f>SUM(K9:K11)</f>
        <v>0</v>
      </c>
      <c r="L12" s="28">
        <f>SUM(L9:L11)</f>
        <v>0</v>
      </c>
    </row>
  </sheetData>
  <protectedRanges>
    <protectedRange algorithmName="SHA-512" hashValue="XxClK1KggmUY7LHQfiUCNycLqG41ZqybP6Xjj4qzNv1gac7INBVwBN/TW6sl1pOR5ANGxSQuc3KbLjg0MYNeQw==" saltValue="hPhK2ndEyG9xO9E5VuVFLw==" spinCount="100000" sqref="K9:L11" name="Range2"/>
    <protectedRange algorithmName="SHA-512" hashValue="FvpnyR8mQoQz0mFq0lOEBYgUoR5ncHxW4jNzu4dBFLQAAOVb1mCm52iYk9vkIwXaFIS5ggdmpQ0wzDOPXBo6eQ==" saltValue="cBhiQqzHsyhiCCe2d/nubg==" spinCount="100000" sqref="F9:J11 B9:B11" name="Range1"/>
  </protectedRanges>
  <mergeCells count="10">
    <mergeCell ref="B12:G12"/>
    <mergeCell ref="B3:L3"/>
    <mergeCell ref="B6:L6"/>
    <mergeCell ref="B7:B8"/>
    <mergeCell ref="C7:C8"/>
    <mergeCell ref="D7:D8"/>
    <mergeCell ref="E7:E8"/>
    <mergeCell ref="F7:G7"/>
    <mergeCell ref="I7:J7"/>
    <mergeCell ref="K7:L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04C9-A2CA-46A1-95DD-26498CC5F4A6}">
  <dimension ref="A1:O32"/>
  <sheetViews>
    <sheetView topLeftCell="A17" zoomScale="70" zoomScaleNormal="70" zoomScalePageLayoutView="60" workbookViewId="0">
      <selection activeCell="A30" sqref="A30:O30"/>
    </sheetView>
  </sheetViews>
  <sheetFormatPr defaultColWidth="0" defaultRowHeight="0" customHeight="1" zeroHeight="1" x14ac:dyDescent="0.3"/>
  <cols>
    <col min="1" max="1" width="9.140625" style="117" customWidth="1"/>
    <col min="2" max="2" width="29.5703125" style="117" customWidth="1"/>
    <col min="3" max="3" width="26.42578125" style="118" customWidth="1"/>
    <col min="4" max="5" width="26" style="118" customWidth="1"/>
    <col min="6" max="6" width="26.85546875" style="118" bestFit="1" customWidth="1"/>
    <col min="7" max="8" width="26" style="118" customWidth="1"/>
    <col min="9" max="9" width="34" style="118" customWidth="1"/>
    <col min="10" max="10" width="26" style="118" customWidth="1"/>
    <col min="11" max="11" width="26" style="152" customWidth="1"/>
    <col min="12" max="14" width="26" style="148" customWidth="1"/>
    <col min="15" max="15" width="48" style="161" customWidth="1"/>
    <col min="16" max="16" width="0" style="117" hidden="1" customWidth="1"/>
    <col min="17" max="16383" width="0" style="117" hidden="1"/>
    <col min="16384" max="16384" width="5.5703125" style="117" customWidth="1"/>
  </cols>
  <sheetData>
    <row r="1" spans="1:15" ht="17.25" hidden="1" thickBot="1" x14ac:dyDescent="0.35">
      <c r="K1" s="148"/>
    </row>
    <row r="2" spans="1:15" ht="66" customHeight="1" thickBot="1" x14ac:dyDescent="0.35">
      <c r="A2" s="119"/>
      <c r="B2" s="120"/>
      <c r="C2" s="365" t="s">
        <v>40</v>
      </c>
      <c r="D2" s="366"/>
      <c r="E2" s="366"/>
      <c r="F2" s="366"/>
      <c r="G2" s="366"/>
      <c r="H2" s="366"/>
      <c r="I2" s="366"/>
      <c r="J2" s="366"/>
      <c r="K2" s="353" t="s">
        <v>41</v>
      </c>
      <c r="L2" s="354"/>
      <c r="M2" s="354"/>
      <c r="N2" s="354"/>
      <c r="O2" s="355"/>
    </row>
    <row r="3" spans="1:15" ht="100.5" customHeight="1" x14ac:dyDescent="0.3">
      <c r="A3" s="370" t="s">
        <v>13</v>
      </c>
      <c r="B3" s="373" t="s">
        <v>42</v>
      </c>
      <c r="C3" s="376" t="s">
        <v>43</v>
      </c>
      <c r="D3" s="347" t="s">
        <v>44</v>
      </c>
      <c r="E3" s="347" t="s">
        <v>45</v>
      </c>
      <c r="F3" s="121"/>
      <c r="G3" s="347" t="s">
        <v>46</v>
      </c>
      <c r="H3" s="347" t="s">
        <v>47</v>
      </c>
      <c r="I3" s="347" t="s">
        <v>48</v>
      </c>
      <c r="J3" s="367" t="s">
        <v>49</v>
      </c>
      <c r="K3" s="359" t="s">
        <v>50</v>
      </c>
      <c r="L3" s="362" t="s">
        <v>51</v>
      </c>
      <c r="M3" s="362" t="s">
        <v>52</v>
      </c>
      <c r="N3" s="362" t="s">
        <v>53</v>
      </c>
      <c r="O3" s="356" t="s">
        <v>54</v>
      </c>
    </row>
    <row r="4" spans="1:15" ht="64.5" customHeight="1" x14ac:dyDescent="0.3">
      <c r="A4" s="371"/>
      <c r="B4" s="374"/>
      <c r="C4" s="377"/>
      <c r="D4" s="348"/>
      <c r="E4" s="348"/>
      <c r="F4" s="122" t="s">
        <v>55</v>
      </c>
      <c r="G4" s="348"/>
      <c r="H4" s="348"/>
      <c r="I4" s="348"/>
      <c r="J4" s="368"/>
      <c r="K4" s="360"/>
      <c r="L4" s="363"/>
      <c r="M4" s="363"/>
      <c r="N4" s="363"/>
      <c r="O4" s="357"/>
    </row>
    <row r="5" spans="1:15" ht="119.25" customHeight="1" thickBot="1" x14ac:dyDescent="0.35">
      <c r="A5" s="372"/>
      <c r="B5" s="375"/>
      <c r="C5" s="378"/>
      <c r="D5" s="349"/>
      <c r="E5" s="349"/>
      <c r="F5" s="123"/>
      <c r="G5" s="349"/>
      <c r="H5" s="349"/>
      <c r="I5" s="349"/>
      <c r="J5" s="369"/>
      <c r="K5" s="361"/>
      <c r="L5" s="364"/>
      <c r="M5" s="364"/>
      <c r="N5" s="364"/>
      <c r="O5" s="358"/>
    </row>
    <row r="6" spans="1:15" s="131" customFormat="1" ht="401.45" customHeight="1" x14ac:dyDescent="0.3">
      <c r="A6" s="135">
        <v>1</v>
      </c>
      <c r="B6" s="136" t="s">
        <v>2952</v>
      </c>
      <c r="C6" s="137" t="s">
        <v>2687</v>
      </c>
      <c r="D6" s="138" t="s">
        <v>70</v>
      </c>
      <c r="E6" s="139">
        <v>100000000</v>
      </c>
      <c r="F6" s="140" t="s">
        <v>2920</v>
      </c>
      <c r="G6" s="140" t="s">
        <v>2675</v>
      </c>
      <c r="H6" s="139">
        <v>100000000</v>
      </c>
      <c r="I6" s="143" t="s">
        <v>2921</v>
      </c>
      <c r="J6" s="141" t="s">
        <v>2659</v>
      </c>
      <c r="K6" s="150" t="s">
        <v>2917</v>
      </c>
      <c r="L6" s="155" t="s">
        <v>2915</v>
      </c>
      <c r="M6" s="154" t="s">
        <v>2919</v>
      </c>
      <c r="N6" s="146" t="s">
        <v>2918</v>
      </c>
      <c r="O6" s="162" t="s">
        <v>2922</v>
      </c>
    </row>
    <row r="7" spans="1:15" ht="409.5" x14ac:dyDescent="0.3">
      <c r="A7" s="126">
        <v>2</v>
      </c>
      <c r="B7" s="127" t="s">
        <v>2928</v>
      </c>
      <c r="C7" s="130" t="s">
        <v>2687</v>
      </c>
      <c r="D7" s="124" t="s">
        <v>70</v>
      </c>
      <c r="E7" s="125">
        <v>500000000</v>
      </c>
      <c r="F7" s="128" t="s">
        <v>2688</v>
      </c>
      <c r="G7" s="128" t="s">
        <v>2916</v>
      </c>
      <c r="H7" s="125">
        <v>200000000</v>
      </c>
      <c r="I7" s="167" t="s">
        <v>2689</v>
      </c>
      <c r="J7" s="129" t="s">
        <v>2659</v>
      </c>
      <c r="K7" s="151" t="s">
        <v>2923</v>
      </c>
      <c r="L7" s="156" t="s">
        <v>2924</v>
      </c>
      <c r="M7" s="156" t="s">
        <v>2925</v>
      </c>
      <c r="N7" s="160" t="s">
        <v>2927</v>
      </c>
      <c r="O7" s="163" t="s">
        <v>2926</v>
      </c>
    </row>
    <row r="8" spans="1:15" ht="109.35" customHeight="1" x14ac:dyDescent="0.3">
      <c r="A8" s="126">
        <v>3</v>
      </c>
      <c r="B8" s="127" t="s">
        <v>2929</v>
      </c>
      <c r="C8" s="130" t="s">
        <v>2687</v>
      </c>
      <c r="D8" s="147" t="s">
        <v>70</v>
      </c>
      <c r="E8" s="188">
        <v>150000000</v>
      </c>
      <c r="F8" s="189" t="s">
        <v>2963</v>
      </c>
      <c r="G8" s="190" t="s">
        <v>2962</v>
      </c>
      <c r="H8" s="125">
        <v>150000000</v>
      </c>
      <c r="I8" s="191" t="s">
        <v>2964</v>
      </c>
      <c r="J8" s="185" t="s">
        <v>2962</v>
      </c>
      <c r="K8" s="192" t="s">
        <v>2965</v>
      </c>
      <c r="L8" s="186"/>
      <c r="M8" s="186"/>
      <c r="N8" s="147"/>
      <c r="O8" s="187"/>
    </row>
    <row r="9" spans="1:15" ht="132" x14ac:dyDescent="0.3">
      <c r="A9" s="126">
        <v>4</v>
      </c>
      <c r="B9" s="127" t="s">
        <v>2930</v>
      </c>
      <c r="C9" s="130" t="s">
        <v>2687</v>
      </c>
      <c r="D9" s="124" t="s">
        <v>70</v>
      </c>
      <c r="E9" s="125">
        <v>500000000</v>
      </c>
      <c r="F9" s="128" t="s">
        <v>2961</v>
      </c>
      <c r="G9" s="128" t="s">
        <v>2962</v>
      </c>
      <c r="H9" s="125">
        <v>500000000</v>
      </c>
      <c r="I9" s="129" t="s">
        <v>2946</v>
      </c>
      <c r="J9" s="129" t="s">
        <v>2962</v>
      </c>
      <c r="K9" s="168" t="s">
        <v>2965</v>
      </c>
      <c r="L9" s="156"/>
      <c r="M9" s="156"/>
      <c r="N9" s="160"/>
      <c r="O9" s="169"/>
    </row>
    <row r="10" spans="1:15" ht="280.5" x14ac:dyDescent="0.3">
      <c r="A10" s="126">
        <v>5</v>
      </c>
      <c r="B10" s="164" t="s">
        <v>2953</v>
      </c>
      <c r="C10" s="130" t="s">
        <v>2687</v>
      </c>
      <c r="D10" s="124" t="s">
        <v>70</v>
      </c>
      <c r="E10" s="170">
        <v>500000000</v>
      </c>
      <c r="F10" s="128" t="s">
        <v>2945</v>
      </c>
      <c r="G10" s="128" t="s">
        <v>2675</v>
      </c>
      <c r="H10" s="125">
        <v>149000000</v>
      </c>
      <c r="I10" s="129" t="s">
        <v>2946</v>
      </c>
      <c r="J10" s="171" t="s">
        <v>2947</v>
      </c>
      <c r="K10" s="168" t="s">
        <v>2948</v>
      </c>
      <c r="L10" s="156" t="s">
        <v>2949</v>
      </c>
      <c r="M10" s="156" t="s">
        <v>2950</v>
      </c>
      <c r="N10" s="160">
        <v>10</v>
      </c>
      <c r="O10" s="169" t="s">
        <v>2951</v>
      </c>
    </row>
    <row r="11" spans="1:15" ht="49.5" x14ac:dyDescent="0.3">
      <c r="A11" s="126">
        <v>6</v>
      </c>
      <c r="B11" s="127" t="s">
        <v>2931</v>
      </c>
      <c r="C11" s="130" t="s">
        <v>2687</v>
      </c>
      <c r="D11" s="124"/>
      <c r="E11" s="125"/>
      <c r="F11" s="128"/>
      <c r="G11" s="128"/>
      <c r="H11" s="125">
        <v>247500000</v>
      </c>
      <c r="I11" s="167"/>
      <c r="J11" s="129"/>
      <c r="K11" s="151"/>
      <c r="L11" s="156"/>
      <c r="M11" s="156"/>
      <c r="N11" s="160"/>
      <c r="O11" s="163"/>
    </row>
    <row r="12" spans="1:15" ht="82.5" x14ac:dyDescent="0.3">
      <c r="A12" s="126">
        <v>7</v>
      </c>
      <c r="B12" s="127" t="s">
        <v>2954</v>
      </c>
      <c r="C12" s="130" t="s">
        <v>2687</v>
      </c>
      <c r="D12" s="124"/>
      <c r="E12" s="125"/>
      <c r="F12" s="128"/>
      <c r="G12" s="128"/>
      <c r="H12" s="125">
        <v>1000000000</v>
      </c>
      <c r="I12" s="167"/>
      <c r="J12" s="129"/>
      <c r="K12" s="151"/>
      <c r="L12" s="156"/>
      <c r="M12" s="156"/>
      <c r="N12" s="160"/>
      <c r="O12" s="163"/>
    </row>
    <row r="13" spans="1:15" ht="181.5" x14ac:dyDescent="0.3">
      <c r="A13" s="126">
        <v>8</v>
      </c>
      <c r="B13" s="127" t="s">
        <v>2957</v>
      </c>
      <c r="C13" s="130" t="s">
        <v>2944</v>
      </c>
      <c r="D13" s="124" t="s">
        <v>2942</v>
      </c>
      <c r="E13" s="125">
        <v>3867500000</v>
      </c>
      <c r="F13" s="128" t="s">
        <v>2966</v>
      </c>
      <c r="G13" s="128"/>
      <c r="H13" s="125">
        <v>600000000</v>
      </c>
      <c r="I13" s="167"/>
      <c r="J13" s="129"/>
      <c r="K13" s="151"/>
      <c r="L13" s="156"/>
      <c r="M13" s="156"/>
      <c r="N13" s="160"/>
      <c r="O13" s="163"/>
    </row>
    <row r="14" spans="1:15" ht="113.45" customHeight="1" x14ac:dyDescent="0.3">
      <c r="A14" s="126">
        <v>9</v>
      </c>
      <c r="B14" s="127" t="s">
        <v>2958</v>
      </c>
      <c r="C14" s="130" t="s">
        <v>2943</v>
      </c>
      <c r="D14" s="124" t="s">
        <v>2941</v>
      </c>
      <c r="E14" s="125">
        <v>4718000000</v>
      </c>
      <c r="F14" s="128" t="s">
        <v>2967</v>
      </c>
      <c r="G14" s="128"/>
      <c r="H14" s="125">
        <v>818000000</v>
      </c>
      <c r="I14" s="167"/>
      <c r="J14" s="129"/>
      <c r="K14" s="151"/>
      <c r="L14" s="156"/>
      <c r="M14" s="156"/>
      <c r="N14" s="160"/>
      <c r="O14" s="163"/>
    </row>
    <row r="15" spans="1:15" ht="99" x14ac:dyDescent="0.3">
      <c r="A15" s="126">
        <v>10</v>
      </c>
      <c r="B15" s="127" t="s">
        <v>2940</v>
      </c>
      <c r="C15" s="130" t="s">
        <v>2939</v>
      </c>
      <c r="D15" s="124"/>
      <c r="E15" s="125"/>
      <c r="F15" s="128"/>
      <c r="G15" s="128"/>
      <c r="H15" s="125">
        <v>80000000</v>
      </c>
      <c r="I15" s="167"/>
      <c r="J15" s="129"/>
      <c r="K15" s="151"/>
      <c r="L15" s="156"/>
      <c r="M15" s="156"/>
      <c r="N15" s="160"/>
      <c r="O15" s="163"/>
    </row>
    <row r="16" spans="1:15" ht="82.5" x14ac:dyDescent="0.3">
      <c r="A16" s="126">
        <v>11</v>
      </c>
      <c r="B16" s="127" t="s">
        <v>2955</v>
      </c>
      <c r="C16" s="184" t="s">
        <v>2959</v>
      </c>
      <c r="D16" s="124"/>
      <c r="E16" s="125"/>
      <c r="F16" s="128"/>
      <c r="G16" s="128"/>
      <c r="H16" s="125">
        <v>10000000</v>
      </c>
      <c r="I16" s="167"/>
      <c r="J16" s="129"/>
      <c r="K16" s="151"/>
      <c r="L16" s="156"/>
      <c r="M16" s="156"/>
      <c r="N16" s="160"/>
      <c r="O16" s="163"/>
    </row>
    <row r="17" spans="1:15" ht="49.5" x14ac:dyDescent="0.3">
      <c r="A17" s="126">
        <v>12</v>
      </c>
      <c r="B17" s="127" t="s">
        <v>2956</v>
      </c>
      <c r="C17" s="130" t="s">
        <v>2960</v>
      </c>
      <c r="D17" s="124"/>
      <c r="E17" s="125"/>
      <c r="F17" s="128"/>
      <c r="G17" s="128"/>
      <c r="H17" s="125">
        <v>150000000</v>
      </c>
      <c r="I17" s="167"/>
      <c r="J17" s="129"/>
      <c r="K17" s="151"/>
      <c r="L17" s="156"/>
      <c r="M17" s="156"/>
      <c r="N17" s="160"/>
      <c r="O17" s="163"/>
    </row>
    <row r="18" spans="1:15" ht="115.5" x14ac:dyDescent="0.3">
      <c r="A18" s="126">
        <v>13</v>
      </c>
      <c r="B18" s="127" t="s">
        <v>2932</v>
      </c>
      <c r="C18" s="184" t="s">
        <v>2686</v>
      </c>
      <c r="D18" s="124" t="s">
        <v>2666</v>
      </c>
      <c r="E18" s="125">
        <v>300000000</v>
      </c>
      <c r="F18" s="128" t="s">
        <v>2667</v>
      </c>
      <c r="G18" s="128" t="s">
        <v>2668</v>
      </c>
      <c r="H18" s="125">
        <v>300000000</v>
      </c>
      <c r="I18" s="167"/>
      <c r="J18" s="129" t="s">
        <v>2659</v>
      </c>
      <c r="K18" s="151" t="s">
        <v>2669</v>
      </c>
      <c r="L18" s="156" t="s">
        <v>2670</v>
      </c>
      <c r="M18" s="156" t="s">
        <v>2671</v>
      </c>
      <c r="N18" s="160" t="s">
        <v>2671</v>
      </c>
      <c r="O18" s="163" t="s">
        <v>2671</v>
      </c>
    </row>
    <row r="19" spans="1:15" s="131" customFormat="1" ht="96.6" customHeight="1" x14ac:dyDescent="0.3">
      <c r="A19" s="135">
        <v>14</v>
      </c>
      <c r="B19" s="136" t="s">
        <v>2933</v>
      </c>
      <c r="C19" s="142" t="s">
        <v>2686</v>
      </c>
      <c r="D19" s="138" t="s">
        <v>2666</v>
      </c>
      <c r="E19" s="139">
        <v>300000000</v>
      </c>
      <c r="F19" s="145" t="s">
        <v>2672</v>
      </c>
      <c r="G19" s="140" t="s">
        <v>2668</v>
      </c>
      <c r="H19" s="139">
        <v>300000000</v>
      </c>
      <c r="I19" s="165"/>
      <c r="J19" s="143" t="s">
        <v>2659</v>
      </c>
      <c r="K19" s="149" t="s">
        <v>2673</v>
      </c>
      <c r="L19" s="153" t="s">
        <v>2670</v>
      </c>
      <c r="M19" s="153" t="s">
        <v>2671</v>
      </c>
      <c r="N19" s="153" t="s">
        <v>2671</v>
      </c>
      <c r="O19" s="172" t="s">
        <v>2671</v>
      </c>
    </row>
    <row r="20" spans="1:15" s="131" customFormat="1" ht="66" x14ac:dyDescent="0.3">
      <c r="A20" s="135">
        <v>15</v>
      </c>
      <c r="B20" s="136" t="s">
        <v>2934</v>
      </c>
      <c r="C20" s="142" t="s">
        <v>2686</v>
      </c>
      <c r="D20" s="138" t="s">
        <v>2666</v>
      </c>
      <c r="E20" s="144">
        <v>150000000</v>
      </c>
      <c r="F20" s="145" t="s">
        <v>2674</v>
      </c>
      <c r="G20" s="145" t="s">
        <v>2675</v>
      </c>
      <c r="H20" s="144">
        <v>150000000</v>
      </c>
      <c r="I20" s="166"/>
      <c r="J20" s="143" t="s">
        <v>2659</v>
      </c>
      <c r="K20" s="150" t="s">
        <v>2676</v>
      </c>
      <c r="L20" s="153" t="s">
        <v>2670</v>
      </c>
      <c r="M20" s="157"/>
      <c r="N20" s="158"/>
      <c r="O20" s="173"/>
    </row>
    <row r="21" spans="1:15" s="131" customFormat="1" ht="82.5" x14ac:dyDescent="0.3">
      <c r="A21" s="135">
        <v>16</v>
      </c>
      <c r="B21" s="136" t="s">
        <v>2935</v>
      </c>
      <c r="C21" s="142" t="s">
        <v>2686</v>
      </c>
      <c r="D21" s="138" t="s">
        <v>2666</v>
      </c>
      <c r="E21" s="144">
        <v>450000000</v>
      </c>
      <c r="F21" s="145" t="s">
        <v>2677</v>
      </c>
      <c r="G21" s="145" t="s">
        <v>2678</v>
      </c>
      <c r="H21" s="144">
        <v>450000000</v>
      </c>
      <c r="I21" s="165"/>
      <c r="J21" s="143" t="s">
        <v>2659</v>
      </c>
      <c r="K21" s="150" t="s">
        <v>2676</v>
      </c>
      <c r="L21" s="153" t="s">
        <v>2670</v>
      </c>
      <c r="M21" s="155"/>
      <c r="N21" s="159"/>
      <c r="O21" s="174"/>
    </row>
    <row r="22" spans="1:15" s="131" customFormat="1" ht="66" x14ac:dyDescent="0.3">
      <c r="A22" s="135">
        <v>17</v>
      </c>
      <c r="B22" s="136" t="s">
        <v>2936</v>
      </c>
      <c r="C22" s="142" t="s">
        <v>2686</v>
      </c>
      <c r="D22" s="146" t="s">
        <v>2651</v>
      </c>
      <c r="E22" s="144">
        <v>10000000</v>
      </c>
      <c r="F22" s="145" t="s">
        <v>2679</v>
      </c>
      <c r="G22" s="145" t="s">
        <v>2680</v>
      </c>
      <c r="H22" s="144">
        <v>10000000</v>
      </c>
      <c r="I22" s="165"/>
      <c r="J22" s="143" t="s">
        <v>2659</v>
      </c>
      <c r="K22" s="150" t="s">
        <v>2681</v>
      </c>
      <c r="L22" s="154" t="s">
        <v>2682</v>
      </c>
      <c r="M22" s="155"/>
      <c r="N22" s="159"/>
      <c r="O22" s="174"/>
    </row>
    <row r="23" spans="1:15" s="131" customFormat="1" ht="49.5" x14ac:dyDescent="0.3">
      <c r="A23" s="135">
        <v>18</v>
      </c>
      <c r="B23" s="136" t="s">
        <v>2937</v>
      </c>
      <c r="C23" s="142" t="s">
        <v>2686</v>
      </c>
      <c r="D23" s="146" t="s">
        <v>2683</v>
      </c>
      <c r="E23" s="144">
        <v>35000000</v>
      </c>
      <c r="F23" s="145" t="s">
        <v>2684</v>
      </c>
      <c r="G23" s="145" t="s">
        <v>2680</v>
      </c>
      <c r="H23" s="144">
        <v>30000000</v>
      </c>
      <c r="I23" s="165"/>
      <c r="J23" s="143" t="s">
        <v>2659</v>
      </c>
      <c r="K23" s="150" t="s">
        <v>2681</v>
      </c>
      <c r="L23" s="154" t="s">
        <v>2670</v>
      </c>
      <c r="M23" s="155"/>
      <c r="N23" s="159"/>
      <c r="O23" s="174"/>
    </row>
    <row r="24" spans="1:15" s="131" customFormat="1" ht="49.5" x14ac:dyDescent="0.3">
      <c r="A24" s="135">
        <v>19</v>
      </c>
      <c r="B24" s="136" t="s">
        <v>2938</v>
      </c>
      <c r="C24" s="142" t="s">
        <v>2686</v>
      </c>
      <c r="D24" s="146" t="s">
        <v>2683</v>
      </c>
      <c r="E24" s="144">
        <v>550000000</v>
      </c>
      <c r="F24" s="145" t="s">
        <v>2685</v>
      </c>
      <c r="G24" s="145" t="s">
        <v>2680</v>
      </c>
      <c r="H24" s="144">
        <v>450000000</v>
      </c>
      <c r="I24" s="165"/>
      <c r="J24" s="143" t="s">
        <v>2659</v>
      </c>
      <c r="K24" s="150" t="s">
        <v>2681</v>
      </c>
      <c r="L24" s="154" t="s">
        <v>2670</v>
      </c>
      <c r="M24" s="155"/>
      <c r="N24" s="159"/>
      <c r="O24" s="174"/>
    </row>
    <row r="25" spans="1:15" s="131" customFormat="1" ht="82.5" x14ac:dyDescent="0.3">
      <c r="A25" s="135">
        <v>20</v>
      </c>
      <c r="B25" s="196" t="s">
        <v>2972</v>
      </c>
      <c r="C25" s="142" t="s">
        <v>185</v>
      </c>
      <c r="D25" s="146"/>
      <c r="E25" s="144">
        <v>26347713.41</v>
      </c>
      <c r="F25" s="145"/>
      <c r="G25" s="145"/>
      <c r="H25" s="144">
        <v>14092235.560000001</v>
      </c>
      <c r="I25" s="165"/>
      <c r="J25" s="143"/>
      <c r="K25" s="150"/>
      <c r="L25" s="154"/>
      <c r="M25" s="155"/>
      <c r="N25" s="159"/>
      <c r="O25" s="174"/>
    </row>
    <row r="26" spans="1:15" s="131" customFormat="1" ht="82.5" x14ac:dyDescent="0.3">
      <c r="A26" s="135">
        <v>21</v>
      </c>
      <c r="B26" s="196" t="s">
        <v>2971</v>
      </c>
      <c r="C26" s="142" t="s">
        <v>185</v>
      </c>
      <c r="D26" s="146"/>
      <c r="E26" s="144">
        <v>9196058.7200000007</v>
      </c>
      <c r="F26" s="145"/>
      <c r="G26" s="145"/>
      <c r="H26" s="144">
        <v>5057403.2300000004</v>
      </c>
      <c r="I26" s="165"/>
      <c r="J26" s="143"/>
      <c r="K26" s="150"/>
      <c r="L26" s="154"/>
      <c r="M26" s="155"/>
      <c r="N26" s="159"/>
      <c r="O26" s="174"/>
    </row>
    <row r="27" spans="1:15" s="131" customFormat="1" ht="82.5" x14ac:dyDescent="0.3">
      <c r="A27" s="135">
        <v>22</v>
      </c>
      <c r="B27" s="196" t="s">
        <v>2970</v>
      </c>
      <c r="C27" s="142" t="s">
        <v>185</v>
      </c>
      <c r="D27" s="146"/>
      <c r="E27" s="144">
        <v>23101009.84</v>
      </c>
      <c r="F27" s="145"/>
      <c r="G27" s="145"/>
      <c r="H27" s="144">
        <v>11622267.199999999</v>
      </c>
      <c r="I27" s="165"/>
      <c r="J27" s="143"/>
      <c r="K27" s="150"/>
      <c r="L27" s="154"/>
      <c r="M27" s="155"/>
      <c r="N27" s="159"/>
      <c r="O27" s="174"/>
    </row>
    <row r="28" spans="1:15" s="131" customFormat="1" ht="99" x14ac:dyDescent="0.3">
      <c r="A28" s="135">
        <v>23</v>
      </c>
      <c r="B28" s="136" t="s">
        <v>2968</v>
      </c>
      <c r="C28" s="142" t="s">
        <v>185</v>
      </c>
      <c r="D28" s="146"/>
      <c r="E28" s="144">
        <v>174352920.78999999</v>
      </c>
      <c r="F28" s="145"/>
      <c r="G28" s="145"/>
      <c r="H28" s="144">
        <v>99160201.409999996</v>
      </c>
      <c r="I28" s="165"/>
      <c r="J28" s="143"/>
      <c r="K28" s="150"/>
      <c r="L28" s="154"/>
      <c r="M28" s="155"/>
      <c r="N28" s="159"/>
      <c r="O28" s="174"/>
    </row>
    <row r="29" spans="1:15" s="131" customFormat="1" ht="94.7" customHeight="1" thickBot="1" x14ac:dyDescent="0.35">
      <c r="A29" s="175">
        <v>24</v>
      </c>
      <c r="B29" s="176" t="s">
        <v>2969</v>
      </c>
      <c r="C29" s="177" t="s">
        <v>185</v>
      </c>
      <c r="D29" s="178"/>
      <c r="E29" s="179">
        <v>103256596.51000001</v>
      </c>
      <c r="F29" s="180"/>
      <c r="G29" s="180"/>
      <c r="H29" s="179">
        <v>55278161.490000002</v>
      </c>
      <c r="I29" s="181"/>
      <c r="J29" s="181"/>
      <c r="K29" s="182"/>
      <c r="L29" s="183"/>
      <c r="M29" s="193"/>
      <c r="N29" s="194"/>
      <c r="O29" s="195"/>
    </row>
    <row r="30" spans="1:15" s="131" customFormat="1" ht="23.45" customHeight="1" thickBot="1" x14ac:dyDescent="0.35">
      <c r="A30" s="350" t="s">
        <v>2973</v>
      </c>
      <c r="B30" s="351"/>
      <c r="C30" s="351"/>
      <c r="D30" s="351"/>
      <c r="E30" s="351"/>
      <c r="F30" s="351"/>
      <c r="G30" s="351"/>
      <c r="H30" s="351"/>
      <c r="I30" s="351"/>
      <c r="J30" s="351"/>
      <c r="K30" s="351"/>
      <c r="L30" s="351"/>
      <c r="M30" s="351"/>
      <c r="N30" s="351"/>
      <c r="O30" s="352"/>
    </row>
    <row r="31" spans="1:15" ht="15.75" hidden="1" customHeight="1" thickBot="1" x14ac:dyDescent="0.35"/>
    <row r="32" spans="1:15" ht="15.75" hidden="1" customHeight="1" thickBot="1" x14ac:dyDescent="0.35"/>
  </sheetData>
  <mergeCells count="17">
    <mergeCell ref="E3:E5"/>
    <mergeCell ref="G3:G5"/>
    <mergeCell ref="H3:H5"/>
    <mergeCell ref="I3:I5"/>
    <mergeCell ref="A30:O30"/>
    <mergeCell ref="K2:O2"/>
    <mergeCell ref="O3:O5"/>
    <mergeCell ref="K3:K5"/>
    <mergeCell ref="M3:M5"/>
    <mergeCell ref="N3:N5"/>
    <mergeCell ref="L3:L5"/>
    <mergeCell ref="C2:J2"/>
    <mergeCell ref="J3:J5"/>
    <mergeCell ref="A3:A5"/>
    <mergeCell ref="B3:B5"/>
    <mergeCell ref="C3:C5"/>
    <mergeCell ref="D3:D5"/>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e70c616-2388-4b2b-acbc-3fc015cadcd4" xsi:nil="true"/>
    <lcf76f155ced4ddcb4097134ff3c332f xmlns="5f6e308b-c1fa-409d-8633-4b8824628b6a">
      <Terms xmlns="http://schemas.microsoft.com/office/infopath/2007/PartnerControls"/>
    </lcf76f155ced4ddcb4097134ff3c332f>
    <Date xmlns="5f6e308b-c1fa-409d-8633-4b8824628b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0E01F4-5DFF-4500-800F-F577EFA5000F}">
  <ds:schemaRefs>
    <ds:schemaRef ds:uri="http://schemas.microsoft.com/office/2006/metadata/properties"/>
    <ds:schemaRef ds:uri="http://schemas.microsoft.com/office/2006/documentManagement/types"/>
    <ds:schemaRef ds:uri="8e70c616-2388-4b2b-acbc-3fc015cadcd4"/>
    <ds:schemaRef ds:uri="http://purl.org/dc/dcmitype/"/>
    <ds:schemaRef ds:uri="http://schemas.openxmlformats.org/package/2006/metadata/core-properties"/>
    <ds:schemaRef ds:uri="http://www.w3.org/XML/1998/namespace"/>
    <ds:schemaRef ds:uri="http://purl.org/dc/terms/"/>
    <ds:schemaRef ds:uri="http://schemas.microsoft.com/office/infopath/2007/PartnerControls"/>
    <ds:schemaRef ds:uri="5f6e308b-c1fa-409d-8633-4b8824628b6a"/>
    <ds:schemaRef ds:uri="http://purl.org/dc/elements/1.1/"/>
  </ds:schemaRefs>
</ds:datastoreItem>
</file>

<file path=customXml/itemProps2.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3.xml><?xml version="1.0" encoding="utf-8"?>
<ds:datastoreItem xmlns:ds="http://schemas.openxmlformats.org/officeDocument/2006/customXml" ds:itemID="{4F4A639A-93D0-46EA-B117-8E4EE319AA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 </vt:lpstr>
      <vt:lpstr>Annual Report</vt:lpstr>
      <vt:lpstr>Projects' beneficiaries</vt:lpstr>
      <vt:lpstr>MF 2022-1 RO 0-017</vt:lpstr>
      <vt:lpstr>MF 2023-1 RO 0-003</vt:lpstr>
      <vt:lpstr>MF 2023-1 RO 0-004</vt:lpstr>
      <vt:lpstr>MF 2023-1 RO 0-006</vt:lpstr>
      <vt:lpstr>MF 2024-2 RO 0-001</vt:lpstr>
      <vt:lpstr>Overview Planned Investments</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Mircea Carlan</cp:lastModifiedBy>
  <cp:revision/>
  <dcterms:created xsi:type="dcterms:W3CDTF">2022-04-08T06:50:01Z</dcterms:created>
  <dcterms:modified xsi:type="dcterms:W3CDTF">2025-07-25T11:55:18Z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9b5154d6-21c1-415b-b061-7427a4708b37_Enabled">
    <vt:lpwstr>true</vt:lpwstr>
  </property>
  <property fmtid="{D5CDD505-2E9C-101B-9397-08002B2CF9AE}" pid="12" name="MSIP_Label_9b5154d6-21c1-415b-b061-7427a4708b37_SetDate">
    <vt:lpwstr>2025-08-01T11:29:20Z</vt:lpwstr>
  </property>
  <property fmtid="{D5CDD505-2E9C-101B-9397-08002B2CF9AE}" pid="13" name="MSIP_Label_9b5154d6-21c1-415b-b061-7427a4708b37_Method">
    <vt:lpwstr>Standard</vt:lpwstr>
  </property>
  <property fmtid="{D5CDD505-2E9C-101B-9397-08002B2CF9AE}" pid="14" name="MSIP_Label_9b5154d6-21c1-415b-b061-7427a4708b37_Name">
    <vt:lpwstr>Default Corporate Use</vt:lpwstr>
  </property>
  <property fmtid="{D5CDD505-2E9C-101B-9397-08002B2CF9AE}" pid="15" name="MSIP_Label_9b5154d6-21c1-415b-b061-7427a4708b37_SiteId">
    <vt:lpwstr>0b96d5d2-d153-4370-a2c7-8a926f24c8a1</vt:lpwstr>
  </property>
  <property fmtid="{D5CDD505-2E9C-101B-9397-08002B2CF9AE}" pid="16" name="MSIP_Label_9b5154d6-21c1-415b-b061-7427a4708b37_ActionId">
    <vt:lpwstr>6e00e6fe-fd49-476a-ac82-55e470555e5a</vt:lpwstr>
  </property>
  <property fmtid="{D5CDD505-2E9C-101B-9397-08002B2CF9AE}" pid="17" name="MSIP_Label_9b5154d6-21c1-415b-b061-7427a4708b37_ContentBits">
    <vt:lpwstr>0</vt:lpwstr>
  </property>
</Properties>
</file>